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480" yWindow="90" windowWidth="17040" windowHeight="9795"/>
  </bookViews>
  <sheets>
    <sheet name="schedule-elec" sheetId="11" r:id="rId1"/>
    <sheet name="Civil- detail" sheetId="1" state="hidden" r:id="rId2"/>
  </sheets>
  <definedNames>
    <definedName name="_xlnm.Print_Area" localSheetId="1">'Civil- detail'!$A$1:$I$258</definedName>
    <definedName name="_xlnm.Print_Area" localSheetId="0">'schedule-elec'!$A$1:$G$93</definedName>
  </definedNames>
  <calcPr calcId="124519"/>
</workbook>
</file>

<file path=xl/calcChain.xml><?xml version="1.0" encoding="utf-8"?>
<calcChain xmlns="http://schemas.openxmlformats.org/spreadsheetml/2006/main">
  <c r="H87" i="1"/>
  <c r="E88"/>
  <c r="H88" s="1"/>
  <c r="H86"/>
  <c r="H78"/>
  <c r="H79"/>
  <c r="H80"/>
  <c r="H81"/>
  <c r="H82"/>
  <c r="H76"/>
  <c r="H85"/>
  <c r="H75"/>
  <c r="E84"/>
  <c r="H84" s="1"/>
  <c r="E83"/>
  <c r="H83" s="1"/>
  <c r="H89" s="1"/>
  <c r="H65"/>
  <c r="H66"/>
  <c r="H68"/>
  <c r="H73"/>
  <c r="H74"/>
  <c r="H64"/>
  <c r="E71"/>
  <c r="H71" s="1"/>
  <c r="E70"/>
  <c r="H70" s="1"/>
  <c r="E69"/>
  <c r="H69" s="1"/>
  <c r="E67"/>
  <c r="H67" s="1"/>
  <c r="H258" l="1"/>
  <c r="H257"/>
  <c r="B256"/>
  <c r="H254"/>
  <c r="H255" s="1"/>
  <c r="B254"/>
  <c r="H251" l="1"/>
  <c r="H250"/>
  <c r="H252" l="1"/>
  <c r="H37"/>
  <c r="H38"/>
  <c r="H36"/>
  <c r="H34"/>
  <c r="H18"/>
  <c r="H158"/>
  <c r="H159"/>
  <c r="H161"/>
  <c r="H162"/>
  <c r="H163"/>
  <c r="H157"/>
  <c r="H145"/>
  <c r="H146"/>
  <c r="H144"/>
  <c r="H131"/>
  <c r="H132"/>
  <c r="H130"/>
  <c r="H147" l="1"/>
  <c r="H141" l="1"/>
  <c r="H140"/>
  <c r="H129"/>
  <c r="H128"/>
  <c r="H202"/>
  <c r="H203"/>
  <c r="H201"/>
  <c r="H211"/>
  <c r="H209"/>
  <c r="H240"/>
  <c r="H238"/>
  <c r="H233"/>
  <c r="H231"/>
  <c r="H226"/>
  <c r="H224"/>
  <c r="M218"/>
  <c r="M216"/>
  <c r="H218"/>
  <c r="H216"/>
  <c r="H195"/>
  <c r="H193"/>
  <c r="H185"/>
  <c r="H183"/>
  <c r="H142" l="1"/>
  <c r="H148" s="1"/>
  <c r="H241"/>
  <c r="H234"/>
  <c r="H219"/>
  <c r="H227"/>
  <c r="H212"/>
  <c r="H204"/>
  <c r="H186"/>
  <c r="E187" s="1"/>
  <c r="H187" s="1"/>
  <c r="H188" s="1"/>
  <c r="H196"/>
  <c r="E197" s="1"/>
  <c r="H197" s="1"/>
  <c r="H245" l="1"/>
  <c r="H246"/>
  <c r="H170"/>
  <c r="H171"/>
  <c r="H173"/>
  <c r="H174"/>
  <c r="H175"/>
  <c r="H177"/>
  <c r="H169"/>
  <c r="H156"/>
  <c r="H125"/>
  <c r="H120"/>
  <c r="H122"/>
  <c r="H123"/>
  <c r="H119"/>
  <c r="H24"/>
  <c r="H22"/>
  <c r="H179" l="1"/>
  <c r="H133"/>
  <c r="H25"/>
  <c r="H164"/>
  <c r="K153" l="1"/>
  <c r="H152"/>
  <c r="H151"/>
  <c r="K151"/>
  <c r="H137"/>
  <c r="K115"/>
  <c r="H113"/>
  <c r="H114"/>
  <c r="H112"/>
  <c r="H111"/>
  <c r="H110"/>
  <c r="H109"/>
  <c r="H108"/>
  <c r="H107"/>
  <c r="H106"/>
  <c r="H104"/>
  <c r="H103"/>
  <c r="H102"/>
  <c r="H101"/>
  <c r="H100"/>
  <c r="H99"/>
  <c r="H96"/>
  <c r="H95"/>
  <c r="H94"/>
  <c r="H93"/>
  <c r="H92"/>
  <c r="H91"/>
  <c r="H98"/>
  <c r="H97"/>
  <c r="H61"/>
  <c r="H62"/>
  <c r="H59"/>
  <c r="H60"/>
  <c r="H57"/>
  <c r="H58"/>
  <c r="H55"/>
  <c r="H56"/>
  <c r="H53"/>
  <c r="H54"/>
  <c r="H47"/>
  <c r="H48"/>
  <c r="H49"/>
  <c r="H50"/>
  <c r="H51"/>
  <c r="H52"/>
  <c r="H46"/>
  <c r="H44"/>
  <c r="H45"/>
  <c r="H43"/>
  <c r="H16"/>
  <c r="E8"/>
  <c r="H8" s="1"/>
  <c r="F32"/>
  <c r="H32" s="1"/>
  <c r="H17"/>
  <c r="H7"/>
  <c r="H244"/>
  <c r="H247" s="1"/>
  <c r="H33"/>
  <c r="H10"/>
  <c r="H11"/>
  <c r="H12"/>
  <c r="H14"/>
  <c r="H15"/>
  <c r="H9"/>
  <c r="H39" l="1"/>
  <c r="H19"/>
  <c r="H26" s="1"/>
  <c r="H153"/>
  <c r="H165" s="1"/>
  <c r="H115"/>
  <c r="H134" s="1"/>
</calcChain>
</file>

<file path=xl/sharedStrings.xml><?xml version="1.0" encoding="utf-8"?>
<sst xmlns="http://schemas.openxmlformats.org/spreadsheetml/2006/main" count="543" uniqueCount="254">
  <si>
    <t>Sl.No</t>
  </si>
  <si>
    <t>DSR Code</t>
  </si>
  <si>
    <t>DESCRIPTION</t>
  </si>
  <si>
    <t>PROPOSED BUILDING FOR HLL ACADEMY, TRIVANDRUM</t>
  </si>
  <si>
    <t>Civil works</t>
  </si>
  <si>
    <t>Ground floor</t>
  </si>
  <si>
    <t>No</t>
  </si>
  <si>
    <t>L</t>
  </si>
  <si>
    <t>B</t>
  </si>
  <si>
    <t>H</t>
  </si>
  <si>
    <t>Btn Reception &amp; counselling room</t>
  </si>
  <si>
    <t>Btn  counselling room &amp; Passage</t>
  </si>
  <si>
    <t>Btn  counselling room &amp; computer lab</t>
  </si>
  <si>
    <t>Btn Class room &amp; computer lab</t>
  </si>
  <si>
    <t>First Floor</t>
  </si>
  <si>
    <t>Btn entrance &amp; class room</t>
  </si>
  <si>
    <t>Btn Lab &amp; class room</t>
  </si>
  <si>
    <t>Total</t>
  </si>
  <si>
    <t>Qty</t>
  </si>
  <si>
    <t>Say</t>
  </si>
  <si>
    <t>sqm</t>
  </si>
  <si>
    <t>Computer lab</t>
  </si>
  <si>
    <t>Class room</t>
  </si>
  <si>
    <t>First floor</t>
  </si>
  <si>
    <t>Lab</t>
  </si>
  <si>
    <t>shelf inside counter</t>
  </si>
  <si>
    <t xml:space="preserve">Providing and fixing partition upto ceiling height consisting of G.I. frame and required board, including providing and fixing of frame work made of special section power pressed/ roll form G.I. sheet with zinc coating of 120 gms/sqm(both side inclusive), consisting of floor and ceiling channel 50mm wide having equal flanges of 32 mm and 0.50 mm thick, fixed to the floor and ceiling at the spacing of 610 mm centre to centre with dash fastener of 2.5 mm dia meter 50 mm length or suitable anchor fastener or metal screws with nylon plugs and the studs 48 mm wide having one flange of 34 mm and other flange 36 mm and 0.50 mm thick fixed vertically within flanges of floor and ceiling channel and placed at a spacing of 610 mm centre to centre by 6 mm dia bolts and nuts, including fixing of studs along both ends of partition fixed flush to wall with suitable anchor fastener or metal screws with nylon plugs at spacing of 450 mm centre to centre, and fixing of boards to both side of frame work by 25 mm long dry wall screws on studs, floor and ceiling channels at the spacing of 300 mm centre to </t>
  </si>
  <si>
    <t>centre. The boards are to be fixed to the frame work with joints staggered to avoid through cracks, M.S. fixing channel of 99 mm width (0.9 mm thick having two flanges of 9.5 mm each) to be provided at the horizontal joints of two boards, fixed to the studs using metal to metal flat head screws, including jointing and finishing to a flush finish with recommended jointing compound, jointing tape, angle beads at corners (25 mm x 25 mm x 0.5 mm), joint finisher and two coats of primer suitable for board as per manufacture’s specification and direction of engineer in charge all complete.</t>
  </si>
  <si>
    <t>unit</t>
  </si>
  <si>
    <t>rate</t>
  </si>
  <si>
    <t>Amount</t>
  </si>
  <si>
    <t>3808/m2</t>
  </si>
  <si>
    <t>m2</t>
  </si>
  <si>
    <t>Shutter For lab counter</t>
  </si>
  <si>
    <t>Btn lobby &amp; store area</t>
  </si>
  <si>
    <t>Btn class room &amp; store area</t>
  </si>
  <si>
    <t>entrance lobby, reception &amp; counselling room</t>
  </si>
  <si>
    <t>storage area/ staff room</t>
  </si>
  <si>
    <t>Reception &amp; lobby</t>
  </si>
  <si>
    <t>conselling room</t>
  </si>
  <si>
    <t>class room</t>
  </si>
  <si>
    <t>Lobby area near toilet</t>
  </si>
  <si>
    <t>toilet 1</t>
  </si>
  <si>
    <t>toilet 2</t>
  </si>
  <si>
    <t>stair room</t>
  </si>
  <si>
    <t>entance lobby</t>
  </si>
  <si>
    <t>Second floor</t>
  </si>
  <si>
    <t>dining area</t>
  </si>
  <si>
    <t>Wash area</t>
  </si>
  <si>
    <t>Pantry</t>
  </si>
  <si>
    <t>Providing and applying white cement based putty of average thickness 1 mm, of approved brand and manufacturer, over the plastered wall surface to prepare the surface even and smooth complete.</t>
  </si>
  <si>
    <t>Wall painting with acrylic emulsion paint of approved brand and manufacture to give an even shade –Two or more coats on new work.-internal walls</t>
  </si>
  <si>
    <t>qty same as above</t>
  </si>
  <si>
    <t>Ground Floor</t>
  </si>
  <si>
    <t>LMR</t>
  </si>
  <si>
    <t>Nos</t>
  </si>
  <si>
    <t>Painting Steel work with Delux Multi surface paint to give an even shade.Two or more coat applied @ 0.90 ltr/10sqm over an over an under coat of primer applied @ 0.80ltr/10aqm of approved brand or manufacture.</t>
  </si>
  <si>
    <t>Inner</t>
  </si>
  <si>
    <t>D0</t>
  </si>
  <si>
    <t>D1</t>
  </si>
  <si>
    <t>D2</t>
  </si>
  <si>
    <t>W1</t>
  </si>
  <si>
    <t>W2</t>
  </si>
  <si>
    <t>V</t>
  </si>
  <si>
    <t>deductions</t>
  </si>
  <si>
    <t>ground floor</t>
  </si>
  <si>
    <t>total deduction</t>
  </si>
  <si>
    <t>Net Qty</t>
  </si>
  <si>
    <t>total</t>
  </si>
  <si>
    <t>Net Quantity</t>
  </si>
  <si>
    <t>Net quantity</t>
  </si>
  <si>
    <t>Total DSR</t>
  </si>
  <si>
    <t>Total LMR</t>
  </si>
  <si>
    <t>Lab Counter top</t>
  </si>
  <si>
    <t xml:space="preserve">Providing and fixing cupboard including  top with 12 mm thick PVC Board fixed on suitable framework including auto close hinges, handle ,lock etc ..complete as per the drawing (measurenent shall be taken on face area).               </t>
  </si>
  <si>
    <t>Unit</t>
  </si>
  <si>
    <t>Each</t>
  </si>
  <si>
    <t>DSR</t>
  </si>
  <si>
    <t>12.5 mm thick tapered edge gypsum plain board conforming
to IS: 2095- Part I</t>
  </si>
  <si>
    <t>Providing and fixing false ceiling at all height including providing and fixing of frame work made of special sections, power pressed from M.S. sheets and galvanized with zinc coating of 120 gms/sqm (both side inclusive) as per IS : 277 and consisting of angle cleats of size 25 mm wide x 1.6 mm thick with flanges of 27 mm and 37mm, at 1200 mm centre to centre, one flange fixed to the ceiling with dash fastener 12.5 mm dia x 50mm long with 6mm dia bolts, other flange of cleat fixed to the angle hangers of 25x10x0.50 mm of required length with nuts &amp; bolts of required size and other end of angle hanger fixed with intermediate G.I. channels 45x15x0.9 mm running at the spacing of 1200 mm centre to centre, to which the ceiling section 0.5 mm thick bottom wedge of 80 mm with  apered flanges of 26 mm each having lips of 10.5 mm, at 450 mm centre to centre, shall be fixed in a direction perpendicular to G.I. intermediate channel with connecting clips made out of 2.64 mm dia x 230 mm long G.I. wire at every junction, including fixing perimeter channels 0.5 mm thick 27 mm high having flanges of 20 mm and 30 mm long, the perimeter of ceiling fixed to all/partition with the help of rawl plugs at 450 mm centre, with 25mm long dry wall screws @</t>
  </si>
  <si>
    <t>kg</t>
  </si>
  <si>
    <t xml:space="preserve">Total </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</si>
  <si>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 For fixed portion: Powder coated aluminium (minimum thickness of powder coating 50 micron)</t>
  </si>
  <si>
    <t>For shutters of doors, windows &amp; ventilators including providing and fixing hinges/ pivots and making provision for fixing of fittings wherever required including the cost of EPDM rubber / neoprene gasket required (Fittings shall be paid for separately). Powder coated aluminium (minimum thickness of powder coating 50 micron)</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</si>
  <si>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 With float glass panes of 8 mm thickness</t>
  </si>
  <si>
    <t>Providing and fixing 12mm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 Pre-laminated particle board with decorative lamination on both sides</t>
  </si>
  <si>
    <t>Filling the gap in between aluminium frame &amp; adjacent RCC/ Brick/ Stone work by providing weather silicon sealant over backer rod of approved quality as per architectural drawings and direction of Engineer-in-charge complete. Upto 5mm depth and 5 mm width</t>
  </si>
  <si>
    <t>m</t>
  </si>
  <si>
    <t>Providing and fixing 100mm brass locks (best make of approved quality) for aluminium doors including necessary cutting and making good etc. complete.</t>
  </si>
  <si>
    <t>Providing and fixing aluminium extruded section body tubular type universal hydraulic door closer (having brand logo with ISI, IS : 3564, embossed on the body, door weight upto 36 kg to 80 kg and door width from 701 mm to 1000 mm) with double speed adjustment with necessary accessories and screws etc. complete.</t>
  </si>
  <si>
    <t xml:space="preserve"> </t>
  </si>
  <si>
    <t>Provide 15kg/m2</t>
  </si>
  <si>
    <t xml:space="preserve">Total for fixed portion </t>
  </si>
  <si>
    <t>Provide 10kg/m2</t>
  </si>
  <si>
    <t>Providing and fixing aluminium handles, ISI marked, anodised (anodic coating not less than grade AC 10 as per IS : 1868) transparent or dyed to required colour or shade, with necessary screws etc. complete :</t>
  </si>
  <si>
    <t>deduction for existing wall</t>
  </si>
  <si>
    <t>Ground floor &amp; First Floor</t>
  </si>
  <si>
    <t>All floors</t>
  </si>
  <si>
    <t>deduction</t>
  </si>
  <si>
    <t>Wall painting with plastic emulsion paint of approved brand and manufacture
to give an even shade :One or more coats on old work</t>
  </si>
  <si>
    <t>Finishing walls with Acrylic Smooth exterior paint of required shade :Old work (Two or more coat applied @ 1.67 ltr/ 10 sqm) on
existing cement paint surface</t>
  </si>
  <si>
    <t>Btn ICCU &amp; X Ray</t>
  </si>
  <si>
    <t>ICU &amp; X ray</t>
  </si>
  <si>
    <t>Dialysis room</t>
  </si>
  <si>
    <t>Providing and laying curtain clothes of size 2.8X1.2 m including all material such as hook,hanger etc and for fixing charges,transporting as per the direction of engineer in charge.</t>
  </si>
  <si>
    <t xml:space="preserve"> Cleaning the existing window glasses  with suitable  cleaning agent including labour and material charges etc complete</t>
  </si>
  <si>
    <t>Btn dialysis room &amp; ICU</t>
  </si>
  <si>
    <t>Btn toilet &amp; dialysis room</t>
  </si>
  <si>
    <t>Computer lab and counselling room</t>
  </si>
  <si>
    <t>Class room and computer lab</t>
  </si>
  <si>
    <t>Class room and passage</t>
  </si>
  <si>
    <t>Ladies toilet and passage</t>
  </si>
  <si>
    <t>toilet and storage</t>
  </si>
  <si>
    <t xml:space="preserve"> staircase and passage</t>
  </si>
  <si>
    <t xml:space="preserve">Inside walls </t>
  </si>
  <si>
    <t>230 mm interval, including fixing of gypsum board to ceiling section and perimeter channel with the help of dry wall screws of size 3.5 x 25 mm at 230 mm c/c, including jointing and finishing to a flush finish of tapered and square edges of the board with recomme-nded jointing compound , jointing tapes , finishing with jointing compound in 3 layers covering upto 150 mm on both sides of joint and two coats of primer suitable for board, all as per manufacturer’s specification and also including the cost of making openings for light fittings, grills, diffusers, cutouts made with frame of perimeter channels suitably fixed, all complete as per drawings, specification and direction of the Engineer in Charge but excluding the cost of painting</t>
  </si>
  <si>
    <t>Windows</t>
  </si>
  <si>
    <t>Ventilaters</t>
  </si>
  <si>
    <t>Class room and ICU</t>
  </si>
  <si>
    <t>stircase side</t>
  </si>
  <si>
    <t>toilet and stair side</t>
  </si>
  <si>
    <t>doors</t>
  </si>
  <si>
    <t>Doors</t>
  </si>
  <si>
    <t>Toilet doors</t>
  </si>
  <si>
    <t>columns</t>
  </si>
  <si>
    <t xml:space="preserve">Net qty </t>
  </si>
  <si>
    <t>PART-B-ELECTRICAL WORKS</t>
  </si>
  <si>
    <t>Supply of Fluroscent tube fitting Industrial batten suitable for TL5 lamp 28W,TMS122 M 1xTL5-28W EBE of Philips or Equivalent of Wipro and all other accessaries, with Fluroscent tube 1x28 watts</t>
  </si>
  <si>
    <t>Supply &amp; fixingof flurescent street light luminaire with sheet aluminium housing and UV stabilized acrylic cover of PHILIPS make FGS 120 I xPL-L36W HF with PL -L 36W lamp or equivalent of Wipro</t>
  </si>
  <si>
    <t xml:space="preserve">Supply of ceiling fan 900/1050 mm sweep, double ball bearing, approved colour and quality  with original down rod,suspension shackle,canopy etc  with out regulator complete with all accessories as required. (Usha Technix Decorative (5 star rating) / Crompton High Breeze plus (5 star) / Orient Energy star) </t>
  </si>
  <si>
    <t xml:space="preserve">Supply of ceiling fan 1200 mm sweep, double ball bearing, approved colour and quality  with original down rod,suspension shackle,canopy etc  with out regulator complete with all accessories as required. (Usha Technix Decorative (5 star rating) / Crompton High Breeze plus (5 star) / Orient Energy star) </t>
  </si>
  <si>
    <t xml:space="preserve">Supply of exhaust  fan 230 mm sweep, Metal bladesliht duty fresh air of approved colour and quality ( Govt: approved brands like Crompton, Bajaj, Havells, Almonard ) </t>
  </si>
  <si>
    <t xml:space="preserve">Supply  of 3 Wings , 400mm Sweep, Decorative Wall Mounted  fan  with cords for Control with all accessories similar to Usha Helix Hi speed or Equi. 
</t>
  </si>
  <si>
    <t xml:space="preserve">
Supplying and fixing 20 amps, 240 volts, Power unit 20A socket, two module,  with 20A DP 1 way switch with indicator, 2 module outlet, with 2 pole and earth,suitable size GI box with modular plate and cover in front on surface or in recess,  complete with connections, testing and commissioning etc. as required.</t>
  </si>
  <si>
    <t>Supply &amp; fixing INFORMATION OUTLET WITH FACE PLATE   (concealed in modular work station raceways /gypboard partitions/ walls-with modular back box), TERMINATION AND TESTING CAT6  (AMP/KRONE/NET FOX or approved equivalent)</t>
  </si>
  <si>
    <t>a</t>
  </si>
  <si>
    <t>3.5 x 25 Sq mm</t>
  </si>
  <si>
    <t>Metre</t>
  </si>
  <si>
    <t>b</t>
  </si>
  <si>
    <t>3.5 x 35 Sq mm</t>
  </si>
  <si>
    <t>Total Amont LMR Items</t>
  </si>
  <si>
    <t>1.10</t>
  </si>
  <si>
    <t>1.10.2</t>
  </si>
  <si>
    <t>Group B</t>
  </si>
  <si>
    <t>Point</t>
  </si>
  <si>
    <t>SR-2014</t>
  </si>
  <si>
    <t>1.10.3</t>
  </si>
  <si>
    <t>Group C</t>
  </si>
  <si>
    <t>1.14.1</t>
  </si>
  <si>
    <t>2 X 1.5 sq. mm + 1 X 1.5 sq. mm earth wire</t>
  </si>
  <si>
    <t>1.14.2</t>
  </si>
  <si>
    <t>2 X 2.5 sq. mm + 1 X 2.5 sq. mm earth wire</t>
  </si>
  <si>
    <t>c</t>
  </si>
  <si>
    <t>1.14.8</t>
  </si>
  <si>
    <t>4 X 4 sq. mm + 2 X 4 sq. mm earth wire</t>
  </si>
  <si>
    <t>d</t>
  </si>
  <si>
    <t>1.14.9</t>
  </si>
  <si>
    <t>4 X 6 sq. mm + 2 X 6 sq. mm earth wire</t>
  </si>
  <si>
    <t>RE- WIRING IN PVC CONDUIT</t>
  </si>
  <si>
    <t>1.18.2</t>
  </si>
  <si>
    <t>2 Pair</t>
  </si>
  <si>
    <t>PVC CONDUIT, METAL BOXES</t>
  </si>
  <si>
    <t>1.21.1</t>
  </si>
  <si>
    <t>20 mm</t>
  </si>
  <si>
    <t>1.21.2</t>
  </si>
  <si>
    <t>25 mm</t>
  </si>
  <si>
    <t>1.22.6</t>
  </si>
  <si>
    <t>200 mm X 125 mm X 60 mm deep</t>
  </si>
  <si>
    <t>1.22.7</t>
  </si>
  <si>
    <t>200 mm X 150 mm X 60 mm deep</t>
  </si>
  <si>
    <t>1.24.6</t>
  </si>
  <si>
    <t>Telephone socket outlet</t>
  </si>
  <si>
    <t>1.24.8</t>
  </si>
  <si>
    <t>Bell push</t>
  </si>
  <si>
    <t>1.27.1</t>
  </si>
  <si>
    <t>1 or 2 Module (75mmX75mm)</t>
  </si>
  <si>
    <t>1.50</t>
  </si>
  <si>
    <t>1.50.1</t>
  </si>
  <si>
    <t>Upto 450 mm sweep</t>
  </si>
  <si>
    <t>1.53</t>
  </si>
  <si>
    <t>Supplying and drawing of UTP 4 pair CAT 6 LAN Cable in the
existing surface/ recessed steel/ PVC conduit as required.</t>
  </si>
  <si>
    <t>2.2.1</t>
  </si>
  <si>
    <t>100 Amp, 16 KA TP MCCB</t>
  </si>
  <si>
    <t>2.3.6</t>
  </si>
  <si>
    <t>2 + 6/8 way, Double door</t>
  </si>
  <si>
    <t>2.4.4</t>
  </si>
  <si>
    <t>4 way (4 + 12), Double door</t>
  </si>
  <si>
    <t>2.6</t>
  </si>
  <si>
    <t>2.6.3</t>
  </si>
  <si>
    <t>8 way (4 + 24), Double door</t>
  </si>
  <si>
    <t>SR-2013</t>
  </si>
  <si>
    <t>2.10</t>
  </si>
  <si>
    <t>2.10.1</t>
  </si>
  <si>
    <t>Single pole</t>
  </si>
  <si>
    <t>2.10.4</t>
  </si>
  <si>
    <t>Triple pole</t>
  </si>
  <si>
    <t>S/F DP MCB isolator:
Supplying and fixing following rating, double pole, 240 volts, isolator in the existing MCB DB complete with connections, testing and commissioning etc. as required.</t>
  </si>
  <si>
    <t>2.12.1</t>
  </si>
  <si>
    <t>40 amps</t>
  </si>
  <si>
    <t>2.13.1</t>
  </si>
  <si>
    <t>2.14.1</t>
  </si>
  <si>
    <t>25 amps</t>
  </si>
  <si>
    <t>2.15.1</t>
  </si>
  <si>
    <t>2.15.2</t>
  </si>
  <si>
    <t>Providing and fixing M.V. danger notice plate of 200 mm X 150 mm, made of mild steel, at least 2 mm thick, and vitreous enameled white on both sides, and with inscription in single red colour on front side as required.</t>
  </si>
  <si>
    <t>Laying of one number PVC insulated and PVC sheathed / XLPE power cable of 1.1 KV grade of following size direct in ground including excavation, sand cushioning, protective covering and refilling the trench etc as required.</t>
  </si>
  <si>
    <t>7.1.1</t>
  </si>
  <si>
    <t>Upto 35 sq. mm</t>
  </si>
  <si>
    <t>9.1.20</t>
  </si>
  <si>
    <t>3½ X 25 sq. mm (28mm)</t>
  </si>
  <si>
    <t>9.1.21</t>
  </si>
  <si>
    <t>3½ X 35 sq. mm (32mm)</t>
  </si>
  <si>
    <r>
      <rPr>
        <b/>
        <sz val="10"/>
        <color indexed="8"/>
        <rFont val="Calibri"/>
        <family val="2"/>
      </rPr>
      <t xml:space="preserve"> S/F Angle batten holder with CFL:</t>
    </r>
    <r>
      <rPr>
        <sz val="10"/>
        <color indexed="8"/>
        <rFont val="Calibri"/>
        <family val="2"/>
      </rPr>
      <t xml:space="preserve">
Supplying and fixing  batten/ angle holder including connection etc with 11W CFL Lamp. as required.</t>
    </r>
  </si>
  <si>
    <r>
      <t>Supply of Alluminium cable.</t>
    </r>
    <r>
      <rPr>
        <sz val="10"/>
        <rFont val="Calibri"/>
        <family val="2"/>
      </rPr>
      <t xml:space="preserve">
Supply of the following sizes of Alluminium armoured PVC insulated, XLPE Power cable of 1.1kV grade  to site including transporting  and stacking charges at work site..</t>
    </r>
  </si>
  <si>
    <r>
      <rPr>
        <b/>
        <sz val="10"/>
        <color indexed="8"/>
        <rFont val="Calibri"/>
        <family val="2"/>
      </rPr>
      <t>Point wiring in PVC conduit, with Modular type  switch:</t>
    </r>
    <r>
      <rPr>
        <sz val="10"/>
        <color indexed="8"/>
        <rFont val="Calibri"/>
        <family val="2"/>
      </rPr>
      <t xml:space="preserve"> 
Wiring for light point/ fan point/ exhaust fan point/ call bell point with 1.5 sq.mm FRLS PVC insulated copper conductor single core cable in surface / recessed medium class PVC conduit, with modular switch, modular plate, suitable GI box and earthing the point with 1.5 sq.mm. FRLS PVC insulated copper conductor single core cable etc as required.</t>
    </r>
  </si>
  <si>
    <r>
      <rPr>
        <b/>
        <sz val="10"/>
        <color indexed="8"/>
        <rFont val="Calibri"/>
        <family val="2"/>
      </rPr>
      <t>Twin control point wiring in PVC conduit, with modular type switch:</t>
    </r>
    <r>
      <rPr>
        <sz val="10"/>
        <color indexed="8"/>
        <rFont val="Calibri"/>
        <family val="2"/>
      </rPr>
      <t xml:space="preserve"> 
Wiring for twin control light point with 1.5 sq.mm FRLS PVC insulated copper conductor single core cable in surface / recessed medium class PVC conduit, 2 way modular switch, modular plate, suitable GI box and earthing the point with 1.5 sq.mm. FRLS PVC insulated copper conductor single core cable etc as required.</t>
    </r>
  </si>
  <si>
    <r>
      <rPr>
        <b/>
        <sz val="10"/>
        <color indexed="8"/>
        <rFont val="Calibri"/>
        <family val="2"/>
      </rPr>
      <t>Power plug wiring in PVC conduit ( 2x4 sq mm ):</t>
    </r>
    <r>
      <rPr>
        <sz val="10"/>
        <color indexed="8"/>
        <rFont val="Calibri"/>
        <family val="2"/>
      </rPr>
      <t xml:space="preserve">
Wiring for light/ power plug with 2X4 sq. mm FRLS PVC insulated copper conductor single core cable in surface/ recessed medium class PVC conduit alongwith 1 No 4 sq. mm FRLS PVC insulated copper conductor single core cable for loop earthing as required.</t>
    </r>
  </si>
  <si>
    <r>
      <rPr>
        <b/>
        <sz val="10"/>
        <color indexed="8"/>
        <rFont val="Calibri"/>
        <family val="2"/>
      </rPr>
      <t>Circuit Sub main wiring in PVC Conduit:</t>
    </r>
    <r>
      <rPr>
        <sz val="10"/>
        <color indexed="8"/>
        <rFont val="Calibri"/>
        <family val="2"/>
      </rPr>
      <t xml:space="preserve">
Wiring for circuit/ submain wiring alongwith earth wire with the following sizes of FRLS PVC insulated copper conductor, single core cable in surface/ recessed medium class PVC conduit as required</t>
    </r>
  </si>
  <si>
    <r>
      <rPr>
        <b/>
        <sz val="10"/>
        <color indexed="8"/>
        <rFont val="Calibri"/>
        <family val="2"/>
      </rPr>
      <t>Telephone wiring in existing conduit:</t>
    </r>
    <r>
      <rPr>
        <sz val="10"/>
        <color indexed="8"/>
        <rFont val="Calibri"/>
        <family val="2"/>
      </rPr>
      <t xml:space="preserve">
Supplying and drawing following pair 0.5 sq mm FRLS PVC insulated annealed copper conductor, unarmored telephone cable in the existing surface/ recessed steel/ PVC conduit as required.</t>
    </r>
  </si>
  <si>
    <r>
      <rPr>
        <b/>
        <sz val="10"/>
        <color indexed="8"/>
        <rFont val="Calibri"/>
        <family val="2"/>
      </rPr>
      <t>S/F PVC conduit:</t>
    </r>
    <r>
      <rPr>
        <sz val="10"/>
        <color indexed="8"/>
        <rFont val="Calibri"/>
        <family val="2"/>
      </rPr>
      <t xml:space="preserve">
Supplying and fixing of following sizes of medium class PVC conduit along with accessories in surface/recess including cutting the wall and making good the same in case of recessed conduit as required.</t>
    </r>
  </si>
  <si>
    <r>
      <rPr>
        <b/>
        <sz val="10"/>
        <color indexed="8"/>
        <rFont val="Calibri"/>
        <family val="2"/>
      </rPr>
      <t>S/F Metal boxes:</t>
    </r>
    <r>
      <rPr>
        <sz val="10"/>
        <color indexed="8"/>
        <rFont val="Calibri"/>
        <family val="2"/>
      </rPr>
      <t xml:space="preserve">
Supplying and fixing metal box of following sizes (nominal size) on surface or in recess with suitable size of phenolic laminated sheet cover in front including painting etc as required.</t>
    </r>
  </si>
  <si>
    <r>
      <rPr>
        <b/>
        <sz val="10"/>
        <color indexed="8"/>
        <rFont val="Calibri"/>
        <family val="2"/>
      </rPr>
      <t>S/F Modular type switch/ socket:</t>
    </r>
    <r>
      <rPr>
        <sz val="10"/>
        <color indexed="8"/>
        <rFont val="Calibri"/>
        <family val="2"/>
      </rPr>
      <t xml:space="preserve">
Supplying and fixing following modular switch/ socket on the existing modular plate &amp; switch box including connections but excluding modular plate etc. as required.</t>
    </r>
  </si>
  <si>
    <r>
      <rPr>
        <b/>
        <sz val="10"/>
        <color indexed="8"/>
        <rFont val="Calibri"/>
        <family val="2"/>
      </rPr>
      <t xml:space="preserve"> Supplying and fixing electronic fan regulator:</t>
    </r>
    <r>
      <rPr>
        <sz val="10"/>
        <color indexed="8"/>
        <rFont val="Calibri"/>
        <family val="2"/>
      </rPr>
      <t xml:space="preserve">
Supplying and fixing stepped type electronic fan regulator on the existing modular plate switch box including connections but excluding modular plate etc. as required.</t>
    </r>
  </si>
  <si>
    <r>
      <rPr>
        <b/>
        <sz val="10"/>
        <color indexed="8"/>
        <rFont val="Calibri"/>
        <family val="2"/>
      </rPr>
      <t>S/F Modular type blanking plates:</t>
    </r>
    <r>
      <rPr>
        <sz val="10"/>
        <color indexed="8"/>
        <rFont val="Calibri"/>
        <family val="2"/>
      </rPr>
      <t xml:space="preserve">
Supplying and fixing modular blanking plate on the existing modular plate &amp; switch box excluding modular plate as required.</t>
    </r>
  </si>
  <si>
    <r>
      <rPr>
        <b/>
        <sz val="10"/>
        <color indexed="8"/>
        <rFont val="Calibri"/>
        <family val="2"/>
      </rPr>
      <t>S/F Modular boxes, base &amp; cover plate:</t>
    </r>
    <r>
      <rPr>
        <sz val="10"/>
        <color indexed="8"/>
        <rFont val="Calibri"/>
        <family val="2"/>
      </rPr>
      <t xml:space="preserve">
Supplying and fixing following size/ modules, GI box alongwith modular base &amp; cover plate for modular switches in recess etc as required.</t>
    </r>
  </si>
  <si>
    <r>
      <rPr>
        <b/>
        <sz val="10"/>
        <color indexed="8"/>
        <rFont val="Calibri"/>
        <family val="2"/>
      </rPr>
      <t xml:space="preserve"> S/F light plug point modular type accessaries:</t>
    </r>
    <r>
      <rPr>
        <sz val="10"/>
        <color indexed="8"/>
        <rFont val="Calibri"/>
        <family val="2"/>
      </rPr>
      <t xml:space="preserve">
Supplying and fixing suitable size GI box with modular plate and cover in front on surface or in recess, including providing and fixing 3 pin 5/6 amps modular socket outlet and 5/6 amps modular switch, connection etc. as required. (For light plugs to be used in non residential buildings).</t>
    </r>
  </si>
  <si>
    <r>
      <rPr>
        <b/>
        <sz val="10"/>
        <color indexed="8"/>
        <rFont val="Calibri"/>
        <family val="2"/>
      </rPr>
      <t>S/F Power plug point with modular type switch:</t>
    </r>
    <r>
      <rPr>
        <sz val="10"/>
        <color indexed="8"/>
        <rFont val="Calibri"/>
        <family val="2"/>
      </rPr>
      <t xml:space="preserve">
Supplying and fixing suitable size GI box with modular plate and cover in front on surface or in recess, including providing and fixing 6 pin 5/6 &amp; 15/16 amps modular socket outlet and 15/16 amps modular switch, connection etc. as required.</t>
    </r>
  </si>
  <si>
    <r>
      <rPr>
        <b/>
        <sz val="10"/>
        <color indexed="8"/>
        <rFont val="Calibri"/>
        <family val="2"/>
      </rPr>
      <t>S/F Ceiling rose:</t>
    </r>
    <r>
      <rPr>
        <sz val="10"/>
        <color indexed="8"/>
        <rFont val="Calibri"/>
        <family val="2"/>
      </rPr>
      <t xml:space="preserve">
Supplying and fixing 3 pin, 5 amp ceiling rose on the existing junction box/ wooden block including connection etc as required.</t>
    </r>
  </si>
  <si>
    <r>
      <rPr>
        <b/>
        <sz val="10"/>
        <color indexed="8"/>
        <rFont val="Calibri"/>
        <family val="2"/>
      </rPr>
      <t>S/F call bell/buzzer:</t>
    </r>
    <r>
      <rPr>
        <sz val="10"/>
        <color indexed="8"/>
        <rFont val="Calibri"/>
        <family val="2"/>
      </rPr>
      <t xml:space="preserve">
Supplying and fixing call bell/ buzzer suitable for single phase, 230 volts, complete as required.</t>
    </r>
  </si>
  <si>
    <r>
      <rPr>
        <b/>
        <sz val="10"/>
        <color indexed="8"/>
        <rFont val="Calibri"/>
        <family val="2"/>
      </rPr>
      <t>ITC Fluroscent fitting directly on surface:</t>
    </r>
    <r>
      <rPr>
        <sz val="10"/>
        <color indexed="8"/>
        <rFont val="Calibri"/>
        <family val="2"/>
      </rPr>
      <t xml:space="preserve">
Installation, testing and commissioning of pre-wired, fluorescent fitting / compact fluorescent fitting of all types, complete with all accessories and tube etc. directly on ceiling/ wall, including connection with 1.5 sq. mm FR PVC insulated, copper conductor, single core cable and earthing etc. as required.</t>
    </r>
  </si>
  <si>
    <r>
      <rPr>
        <b/>
        <sz val="10"/>
        <rFont val="Calibri"/>
        <family val="2"/>
      </rPr>
      <t>ITC Fluroscent fitting with down rod:</t>
    </r>
    <r>
      <rPr>
        <sz val="10"/>
        <rFont val="Calibri"/>
        <family val="2"/>
      </rPr>
      <t xml:space="preserve">
Installation, testing and commissioning of pre-wired, fluorescent fitting / compact fluorescent fitting of all types, complete with all accessories and tube etc., including supplying and fixing ball and socket arrangement, 2 no. down rods of 20 mm dia X 1.6 mm thick steel conduit upto 30 cm length, painting and wiring the down rods and connection with 1.5 sq. mm FR PVC insulated, copper conductor, single core cable and earthing etc. as required.</t>
    </r>
  </si>
  <si>
    <r>
      <rPr>
        <b/>
        <sz val="10"/>
        <color indexed="8"/>
        <rFont val="Calibri"/>
        <family val="2"/>
      </rPr>
      <t>S/F extra down rod:</t>
    </r>
    <r>
      <rPr>
        <sz val="10"/>
        <color indexed="8"/>
        <rFont val="Calibri"/>
        <family val="2"/>
      </rPr>
      <t xml:space="preserve">
Providing and fixing extra conduit down rod of 20 mm dia, 2 X 10 cm length wiring with 2 X 1.5 sq. mm FR PVC insulated, copper conductor, single core cable including painting etc. as required. (Note : More than 5 cm length shall be rounded to the nearest 10 cm and 5 cm or less shall be ignored)</t>
    </r>
  </si>
  <si>
    <r>
      <rPr>
        <b/>
        <sz val="10"/>
        <color indexed="8"/>
        <rFont val="Calibri"/>
        <family val="2"/>
      </rPr>
      <t>ITC Ceiling fan:</t>
    </r>
    <r>
      <rPr>
        <sz val="10"/>
        <color indexed="8"/>
        <rFont val="Calibri"/>
        <family val="2"/>
      </rPr>
      <t xml:space="preserve">
Installation, testing and commissioning of ceiling fan, including wiring the down rods of standard length (upto 30 cm) with 1.5 sq. mm FR PVC insulated, copper conductor, single core cable etc. as required.</t>
    </r>
  </si>
  <si>
    <r>
      <rPr>
        <b/>
        <sz val="10"/>
        <color indexed="8"/>
        <rFont val="Calibri"/>
        <family val="2"/>
      </rPr>
      <t>Extra down rod 15 mm dia 10 CM Length:</t>
    </r>
    <r>
      <rPr>
        <sz val="10"/>
        <color indexed="8"/>
        <rFont val="Calibri"/>
        <family val="2"/>
      </rPr>
      <t xml:space="preserve"> 
Supplying and fixing extra down rod of 10 cm length G.I. pipe ,15 mm dia, heavy gauge including painting etc. as required. (Note : More than 5 cm length shall be rounded to the nearest 10 cm and 5 cm or less shall be ignored)</t>
    </r>
  </si>
  <si>
    <r>
      <rPr>
        <b/>
        <sz val="10"/>
        <color indexed="8"/>
        <rFont val="Calibri"/>
        <family val="2"/>
      </rPr>
      <t>Extra down rod 15 mm dia 20 CM Length:</t>
    </r>
    <r>
      <rPr>
        <sz val="10"/>
        <color indexed="8"/>
        <rFont val="Calibri"/>
        <family val="2"/>
      </rPr>
      <t xml:space="preserve"> 
Supplying and fixing extra conduit down rod of 20 cm length G.I. pipe 15 mm dia, heavy gauge including painting etc. as required. (Note : More than 5 cm length shall be rounded to the nearest 10 cm and 5 cm or less shall be ignored)</t>
    </r>
  </si>
  <si>
    <r>
      <rPr>
        <b/>
        <sz val="10"/>
        <color indexed="8"/>
        <rFont val="Calibri"/>
        <family val="2"/>
      </rPr>
      <t>ITC Exhaust fan:</t>
    </r>
    <r>
      <rPr>
        <sz val="10"/>
        <color indexed="8"/>
        <rFont val="Calibri"/>
        <family val="2"/>
      </rPr>
      <t xml:space="preserve">
Installation of exhaust fan in the existing opening, including making good the damage, connection, testing, commissioning etc. as required.</t>
    </r>
  </si>
  <si>
    <r>
      <rPr>
        <b/>
        <sz val="10"/>
        <color indexed="8"/>
        <rFont val="Calibri"/>
        <family val="2"/>
      </rPr>
      <t>S&amp;F MCCB in cubicle Pannel:</t>
    </r>
    <r>
      <rPr>
        <sz val="10"/>
        <color indexed="8"/>
        <rFont val="Calibri"/>
        <family val="2"/>
      </rPr>
      <t xml:space="preserve">
Providing and fixing following rating and breaking capacity MCCB in existing cubicle panel board including drilling holes in cubicle panel, making connections, etc. as required.</t>
    </r>
  </si>
  <si>
    <r>
      <rPr>
        <b/>
        <sz val="10"/>
        <rFont val="Calibri"/>
        <family val="2"/>
      </rPr>
      <t>S/F SP MCB DB:</t>
    </r>
    <r>
      <rPr>
        <sz val="10"/>
        <rFont val="Calibri"/>
        <family val="2"/>
      </rPr>
      <t xml:space="preserve">
Supplying and fixing following way, single pole and neutral, sheet steel, MCB distribution board, 240 volts, on surface/ recess, complete with tinned copper bus bar, neutral bus bar, earth bar, din bar, interconnections, powder painted including earthing etc. as required. (But without MCB/RCCB/Isolator)</t>
    </r>
  </si>
  <si>
    <r>
      <rPr>
        <b/>
        <sz val="10"/>
        <color indexed="8"/>
        <rFont val="Calibri"/>
        <family val="2"/>
      </rPr>
      <t>S/F TP MCB DB:</t>
    </r>
    <r>
      <rPr>
        <sz val="10"/>
        <color indexed="8"/>
        <rFont val="Calibri"/>
        <family val="2"/>
      </rPr>
      <t xml:space="preserve">
Supplying and fixing following way, horizontal type three pole and neutral, sheet steel, MCB distribution board, 415 volts, on surface/ recess, complete with tinned copper bus bar, neutral bus bar, earth bar, din bar, interconnections, powder painted including earthing etc. as required. (But without MCB/RCCB/Isolator)</t>
    </r>
  </si>
  <si>
    <r>
      <rPr>
        <b/>
        <sz val="10"/>
        <color indexed="8"/>
        <rFont val="Calibri"/>
        <family val="2"/>
      </rPr>
      <t>S/F Vertical Type TP MCB DB:</t>
    </r>
    <r>
      <rPr>
        <sz val="10"/>
        <color indexed="8"/>
        <rFont val="Calibri"/>
        <family val="2"/>
      </rPr>
      <t xml:space="preserve">
Supplying and fixing following ways surface/ recess mounting, vertical type, 415 volts, TPN MCB
distribution board of sheet steel, dust protected, duly powder painted, inclusive of 200 amps
tinned copper bus bar, common neutral link, earth bar, din bar for mounting MCB's, with
provision of 100 amps TP 16 KA MCCB as incomer, interconnection between incomer MCCB and
bus bars (but without MCB's/ MCCB) as required .(Note : Vertical type MCB TPDB is normally
used where 3 phase outlets are required.)</t>
    </r>
  </si>
  <si>
    <r>
      <rPr>
        <b/>
        <sz val="10"/>
        <color indexed="8"/>
        <rFont val="Calibri"/>
        <family val="2"/>
      </rPr>
      <t>S/F 'C' series, MCB:</t>
    </r>
    <r>
      <rPr>
        <sz val="10"/>
        <color indexed="8"/>
        <rFont val="Calibri"/>
        <family val="2"/>
      </rPr>
      <t xml:space="preserve">
Supplying and fixing 5 amps to 32 amps rating, 240/415 volts, "C" curve, miniature circuit breaker suitable for inductive load of following poles in the existing MCB DB complete with connections, testing and commissioning etc. as required.</t>
    </r>
  </si>
  <si>
    <r>
      <rPr>
        <b/>
        <sz val="10"/>
        <color indexed="8"/>
        <rFont val="Calibri"/>
        <family val="2"/>
      </rPr>
      <t>S/F S P  MCB blanking plate:</t>
    </r>
    <r>
      <rPr>
        <sz val="10"/>
        <color indexed="8"/>
        <rFont val="Calibri"/>
        <family val="2"/>
      </rPr>
      <t xml:space="preserve">
 Supplying and fixing single pole blanking plate in the existing MCB DB complete etc. as required.</t>
    </r>
  </si>
  <si>
    <r>
      <t xml:space="preserve"> </t>
    </r>
    <r>
      <rPr>
        <b/>
        <sz val="10"/>
        <color indexed="8"/>
        <rFont val="Calibri"/>
        <family val="2"/>
      </rPr>
      <t>S/F FP MCB Isolator:</t>
    </r>
    <r>
      <rPr>
        <sz val="10"/>
        <color indexed="8"/>
        <rFont val="Calibri"/>
        <family val="2"/>
      </rPr>
      <t xml:space="preserve">
Supplying and fixing following rating, four pole, 415 volts, isolator in the existing MCB DB complete with connections, testing and commissioning etc. as required.</t>
    </r>
  </si>
  <si>
    <r>
      <rPr>
        <b/>
        <sz val="10"/>
        <color indexed="8"/>
        <rFont val="Calibri"/>
        <family val="2"/>
      </rPr>
      <t>S/F  SPN  RCCB:</t>
    </r>
    <r>
      <rPr>
        <sz val="10"/>
        <color indexed="8"/>
        <rFont val="Calibri"/>
        <family val="2"/>
      </rPr>
      <t xml:space="preserve"> 
Supplying and fixing following rating, double pole, (single phase and neutral), 240 volts, residual current circuit breaker (RCCB), having a sensitivity current upto 300 milliamperes in the existing MCB DB complete with connections, testing and commissioning etc. as required.</t>
    </r>
  </si>
  <si>
    <r>
      <rPr>
        <b/>
        <sz val="10"/>
        <color indexed="8"/>
        <rFont val="Calibri"/>
        <family val="2"/>
      </rPr>
      <t>S/F TPN RCCB:</t>
    </r>
    <r>
      <rPr>
        <sz val="10"/>
        <color indexed="8"/>
        <rFont val="Calibri"/>
        <family val="2"/>
      </rPr>
      <t xml:space="preserve">
Supplying and fixing following rating, four pole, (three phase and neutral), 415 volts, residual current circuit breaker (RCCB), having a sensitivity current upto 300 milliamperes in the existing MCB DB complete with connections, testing and commissioning etc. as required.</t>
    </r>
  </si>
  <si>
    <r>
      <rPr>
        <b/>
        <sz val="10"/>
        <color indexed="8"/>
        <rFont val="Calibri"/>
        <family val="2"/>
      </rPr>
      <t>G.I Earth Pipe Electrode With Salt &amp; Charcoal:</t>
    </r>
    <r>
      <rPr>
        <sz val="10"/>
        <color indexed="8"/>
        <rFont val="Calibri"/>
        <family val="2"/>
      </rPr>
      <t xml:space="preserve">
Earthing with G.I. earth pipe 4.5 metre long, 40 mm dia including accessories, and providing masonry enclosure with cover plate having locking arrangement and watering pipe etc. with charcoal/ coke and salt as required.</t>
    </r>
  </si>
  <si>
    <r>
      <rPr>
        <b/>
        <sz val="10"/>
        <color indexed="8"/>
        <rFont val="Calibri"/>
        <family val="2"/>
      </rPr>
      <t>Providing and fixing 6 SWG dia G.I. wire on surface or in recess:</t>
    </r>
    <r>
      <rPr>
        <sz val="10"/>
        <color indexed="8"/>
        <rFont val="Calibri"/>
        <family val="2"/>
      </rPr>
      <t xml:space="preserve">
Providing and fixing 6 SWG dia G.I. wire on surface or in recess for loop earthing as required.</t>
    </r>
  </si>
  <si>
    <r>
      <rPr>
        <b/>
        <sz val="10"/>
        <color indexed="8"/>
        <rFont val="Calibri"/>
        <family val="2"/>
      </rPr>
      <t>Supplying and making end termination with brass compression gland and aluminium lugs:</t>
    </r>
    <r>
      <rPr>
        <sz val="10"/>
        <color indexed="8"/>
        <rFont val="Calibri"/>
        <family val="2"/>
      </rPr>
      <t xml:space="preserve">
Supplying and making end termination with brass compression gland and aluminium lugs for following size of PVC insulated and PVC sheathed / XLPE aluminium conductor cable of 1.1 KV grade as required.</t>
    </r>
  </si>
  <si>
    <r>
      <t xml:space="preserve"> </t>
    </r>
    <r>
      <rPr>
        <b/>
        <sz val="10"/>
        <color theme="1"/>
        <rFont val="Calibri"/>
        <family val="2"/>
      </rPr>
      <t xml:space="preserve">MODULAR DOWNLITE WITH DIFFUSER </t>
    </r>
    <r>
      <rPr>
        <sz val="10"/>
        <color theme="1"/>
        <rFont val="Calibri"/>
        <family val="2"/>
      </rPr>
      <t>Recessed  downlighter with matt finish reflector &amp; fitted with electronic ballast Philips Model no.FBS100/118 1x 18W PL-C ,.including the cost for CFL lamps,or equivalent of Wipro</t>
    </r>
  </si>
  <si>
    <r>
      <t xml:space="preserve"> </t>
    </r>
    <r>
      <rPr>
        <b/>
        <sz val="10"/>
        <rFont val="Calibri"/>
        <family val="2"/>
      </rPr>
      <t xml:space="preserve">MODULAR DOWNLITE WITH DIFFUSER </t>
    </r>
    <r>
      <rPr>
        <sz val="10"/>
        <rFont val="Calibri"/>
        <family val="2"/>
      </rPr>
      <t>Recessed modular downlighter with diffuser. Philips Model no.FBS085/218 RG FR  2x18 W PL-C  with general diffuse optics.including the cost for electronic DL tray for CFL lamps,or equivalent of Wipro.</t>
    </r>
  </si>
  <si>
    <r>
      <t xml:space="preserve"> </t>
    </r>
    <r>
      <rPr>
        <b/>
        <sz val="10"/>
        <rFont val="Calibri"/>
        <family val="2"/>
      </rPr>
      <t xml:space="preserve">MODULAR DOWNLITE WITH DIFFUSER  </t>
    </r>
    <r>
      <rPr>
        <sz val="10"/>
        <rFont val="Calibri"/>
        <family val="2"/>
      </rPr>
      <t>Recessed mounted direct - indirect softlite luminaire downlighter with diffuser. Philips FBS430 M 2xPL-L36W IC with 2xPL-L36W,including the cost for electronic DL tray for CFL lamps,or equivalent of Wipro.</t>
    </r>
  </si>
  <si>
    <r>
      <rPr>
        <b/>
        <sz val="10"/>
        <rFont val="Calibri"/>
        <family val="2"/>
      </rPr>
      <t xml:space="preserve"> MODULAR DOWNLITE WITH DIFFUSER   </t>
    </r>
    <r>
      <rPr>
        <sz val="10"/>
        <rFont val="Calibri"/>
        <family val="2"/>
      </rPr>
      <t>downlighter with recess mounting luminaire with mirror optics diffuser.Philips TBS088 2xTL-D36W EBE M2 with 2xTL-D36W with 2xTL-L36W,including the cost for electronic DL tray for CFL lamps,or equivalent of Wipro.</t>
    </r>
  </si>
  <si>
    <t xml:space="preserve"> Total for  Electrical works(Part-B)</t>
  </si>
  <si>
    <t xml:space="preserve"> SCHEDULE FOR CIVIL &amp; ELECTRICAL WORKS FOR TRAINING CENTER OF HLL ACADEMY, TRIVANDRUM</t>
  </si>
</sst>
</file>

<file path=xl/styles.xml><?xml version="1.0" encoding="utf-8"?>
<styleSheet xmlns="http://schemas.openxmlformats.org/spreadsheetml/2006/main">
  <numFmts count="1">
    <numFmt numFmtId="164" formatCode="0.0"/>
  </numFmts>
  <fonts count="15">
    <font>
      <sz val="11"/>
      <color theme="1"/>
      <name val="Calibri"/>
      <family val="2"/>
      <charset val="1"/>
      <scheme val="minor"/>
    </font>
    <font>
      <sz val="12"/>
      <name val="Book Antiqua"/>
      <family val="1"/>
    </font>
    <font>
      <sz val="10"/>
      <name val="Arial"/>
      <family val="2"/>
    </font>
    <font>
      <b/>
      <sz val="10"/>
      <name val="Times New Roman"/>
      <family val="1"/>
    </font>
    <font>
      <sz val="10"/>
      <name val="Times New Roman"/>
      <family val="1"/>
    </font>
    <font>
      <b/>
      <sz val="10"/>
      <color theme="1"/>
      <name val="Times New Roman"/>
      <family val="1"/>
    </font>
    <font>
      <sz val="10"/>
      <color theme="1"/>
      <name val="Times New Roman"/>
      <family val="1"/>
    </font>
    <font>
      <sz val="10"/>
      <color indexed="8"/>
      <name val="Times New Roman"/>
      <family val="1"/>
    </font>
    <font>
      <sz val="10"/>
      <color indexed="8"/>
      <name val="Calibri"/>
      <family val="2"/>
    </font>
    <font>
      <b/>
      <sz val="10"/>
      <color indexed="8"/>
      <name val="Calibri"/>
      <family val="2"/>
    </font>
    <font>
      <sz val="10"/>
      <name val="Calibri"/>
      <family val="2"/>
    </font>
    <font>
      <b/>
      <sz val="10"/>
      <name val="Calibri"/>
      <family val="2"/>
    </font>
    <font>
      <sz val="10"/>
      <color theme="1"/>
      <name val="Calibri"/>
      <family val="2"/>
    </font>
    <font>
      <b/>
      <sz val="10"/>
      <color theme="1"/>
      <name val="Calibri"/>
      <family val="2"/>
    </font>
    <font>
      <b/>
      <sz val="12"/>
      <color theme="1"/>
      <name val="Calibri"/>
      <family val="2"/>
    </font>
  </fonts>
  <fills count="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right/>
      <top style="thin">
        <color indexed="64"/>
      </top>
      <bottom/>
      <diagonal/>
    </border>
  </borders>
  <cellStyleXfs count="5">
    <xf numFmtId="0" fontId="0" fillId="0" borderId="0"/>
    <xf numFmtId="0" fontId="1" fillId="0" borderId="0"/>
    <xf numFmtId="0" fontId="2" fillId="0" borderId="0"/>
    <xf numFmtId="0" fontId="2" fillId="0" borderId="0"/>
    <xf numFmtId="0" fontId="2" fillId="0" borderId="0" applyFont="0" applyFill="0" applyBorder="0" applyAlignment="0" applyProtection="0"/>
  </cellStyleXfs>
  <cellXfs count="158">
    <xf numFmtId="0" fontId="0" fillId="0" borderId="0" xfId="0"/>
    <xf numFmtId="0" fontId="4" fillId="2" borderId="0" xfId="2" applyFont="1" applyFill="1" applyBorder="1" applyAlignment="1">
      <alignment horizontal="center" vertical="center"/>
    </xf>
    <xf numFmtId="0" fontId="4" fillId="2" borderId="0" xfId="2" applyFont="1" applyFill="1" applyBorder="1"/>
    <xf numFmtId="0" fontId="3" fillId="2" borderId="1" xfId="1" applyFont="1" applyFill="1" applyBorder="1" applyAlignment="1">
      <alignment horizontal="center" vertical="center"/>
    </xf>
    <xf numFmtId="0" fontId="5" fillId="0" borderId="1" xfId="0" applyFont="1" applyBorder="1" applyAlignment="1">
      <alignment horizontal="center" vertical="top"/>
    </xf>
    <xf numFmtId="0" fontId="6" fillId="0" borderId="1" xfId="0" applyFont="1" applyBorder="1" applyAlignment="1">
      <alignment horizontal="justify" vertical="top" wrapText="1"/>
    </xf>
    <xf numFmtId="0" fontId="5" fillId="0" borderId="1" xfId="0" applyFont="1" applyBorder="1"/>
    <xf numFmtId="0" fontId="5" fillId="0" borderId="0" xfId="0" applyFont="1"/>
    <xf numFmtId="0" fontId="6" fillId="0" borderId="1" xfId="0" applyFont="1" applyBorder="1"/>
    <xf numFmtId="2" fontId="6" fillId="0" borderId="1" xfId="0" applyNumberFormat="1" applyFont="1" applyBorder="1"/>
    <xf numFmtId="0" fontId="6" fillId="0" borderId="0" xfId="0" applyFont="1"/>
    <xf numFmtId="0" fontId="4" fillId="0" borderId="1" xfId="0" applyFont="1" applyFill="1" applyBorder="1" applyAlignment="1">
      <alignment horizontal="center" vertical="top" wrapText="1"/>
    </xf>
    <xf numFmtId="0" fontId="7" fillId="0" borderId="1" xfId="2" applyNumberFormat="1" applyFont="1" applyFill="1" applyBorder="1" applyAlignment="1">
      <alignment horizontal="justify" vertical="top" wrapText="1"/>
    </xf>
    <xf numFmtId="1" fontId="4" fillId="0" borderId="1" xfId="0" applyNumberFormat="1" applyFont="1" applyFill="1" applyBorder="1" applyAlignment="1">
      <alignment horizontal="center" wrapText="1"/>
    </xf>
    <xf numFmtId="2" fontId="4" fillId="0" borderId="1" xfId="0" applyNumberFormat="1" applyFont="1" applyFill="1" applyBorder="1" applyAlignment="1">
      <alignment horizontal="center" wrapText="1"/>
    </xf>
    <xf numFmtId="2" fontId="4" fillId="0" borderId="1" xfId="0" applyNumberFormat="1" applyFont="1" applyFill="1" applyBorder="1" applyAlignment="1">
      <alignment horizontal="right"/>
    </xf>
    <xf numFmtId="0" fontId="4" fillId="0" borderId="0" xfId="0" applyFont="1" applyFill="1" applyBorder="1" applyAlignment="1">
      <alignment vertical="center"/>
    </xf>
    <xf numFmtId="0" fontId="7" fillId="0" borderId="1" xfId="2" applyNumberFormat="1" applyFont="1" applyFill="1" applyBorder="1" applyAlignment="1">
      <alignment horizontal="justify" vertical="center" wrapText="1"/>
    </xf>
    <xf numFmtId="0" fontId="4" fillId="0" borderId="1" xfId="0" applyNumberFormat="1" applyFont="1" applyFill="1" applyBorder="1" applyAlignment="1">
      <alignment horizontal="justify" vertical="top" wrapText="1"/>
    </xf>
    <xf numFmtId="0" fontId="4" fillId="0" borderId="1" xfId="0" applyFont="1" applyFill="1" applyBorder="1" applyAlignment="1">
      <alignment horizontal="justify" vertical="top" wrapText="1"/>
    </xf>
    <xf numFmtId="2" fontId="6" fillId="0" borderId="0" xfId="0" applyNumberFormat="1" applyFont="1"/>
    <xf numFmtId="0" fontId="5" fillId="0" borderId="1" xfId="0" applyFont="1" applyBorder="1" applyAlignment="1">
      <alignment horizontal="center"/>
    </xf>
    <xf numFmtId="0" fontId="6" fillId="0" borderId="0" xfId="0" applyFont="1" applyAlignment="1">
      <alignment horizontal="center"/>
    </xf>
    <xf numFmtId="0" fontId="6" fillId="0" borderId="1" xfId="0" applyFont="1" applyBorder="1" applyAlignment="1">
      <alignment horizontal="center" vertical="top"/>
    </xf>
    <xf numFmtId="0" fontId="3" fillId="2" borderId="1" xfId="1" applyFont="1" applyFill="1" applyBorder="1" applyAlignment="1">
      <alignment horizontal="center" vertical="top" wrapText="1"/>
    </xf>
    <xf numFmtId="0" fontId="3" fillId="2" borderId="1" xfId="1" applyFont="1" applyFill="1" applyBorder="1" applyAlignment="1">
      <alignment horizontal="justify" vertical="top"/>
    </xf>
    <xf numFmtId="0" fontId="5" fillId="0" borderId="1" xfId="0" applyFont="1" applyBorder="1" applyAlignment="1">
      <alignment horizontal="justify" vertical="top"/>
    </xf>
    <xf numFmtId="0" fontId="6" fillId="0" borderId="1" xfId="0" applyFont="1" applyBorder="1" applyAlignment="1">
      <alignment horizontal="justify" vertical="top"/>
    </xf>
    <xf numFmtId="2" fontId="5" fillId="0" borderId="1" xfId="0" applyNumberFormat="1" applyFont="1" applyBorder="1"/>
    <xf numFmtId="2" fontId="4" fillId="0" borderId="1" xfId="0" applyNumberFormat="1" applyFont="1" applyFill="1" applyBorder="1" applyAlignment="1">
      <alignment horizontal="center"/>
    </xf>
    <xf numFmtId="0" fontId="4" fillId="0" borderId="1" xfId="0" applyFont="1" applyFill="1" applyBorder="1" applyAlignment="1">
      <alignment vertical="center"/>
    </xf>
    <xf numFmtId="0" fontId="4" fillId="0" borderId="1" xfId="0" applyFont="1" applyFill="1" applyBorder="1" applyAlignment="1"/>
    <xf numFmtId="2" fontId="4" fillId="0" borderId="1" xfId="0" applyNumberFormat="1" applyFont="1" applyFill="1" applyBorder="1" applyAlignment="1"/>
    <xf numFmtId="0" fontId="6" fillId="0" borderId="1" xfId="0" applyFont="1" applyFill="1" applyBorder="1" applyAlignment="1">
      <alignment horizontal="center" vertical="top"/>
    </xf>
    <xf numFmtId="0" fontId="6" fillId="0" borderId="1" xfId="0" applyFont="1" applyFill="1" applyBorder="1" applyAlignment="1">
      <alignment horizontal="justify" vertical="top"/>
    </xf>
    <xf numFmtId="0" fontId="6" fillId="0" borderId="1" xfId="0" applyFont="1" applyFill="1" applyBorder="1" applyAlignment="1">
      <alignment horizontal="center"/>
    </xf>
    <xf numFmtId="2" fontId="6" fillId="0" borderId="1" xfId="0" applyNumberFormat="1" applyFont="1" applyFill="1" applyBorder="1"/>
    <xf numFmtId="0" fontId="6" fillId="0" borderId="1" xfId="0" applyFont="1" applyFill="1" applyBorder="1"/>
    <xf numFmtId="0" fontId="6" fillId="0" borderId="0" xfId="0" applyFont="1" applyFill="1"/>
    <xf numFmtId="0" fontId="5" fillId="0" borderId="1" xfId="0" applyFont="1" applyFill="1" applyBorder="1" applyAlignment="1">
      <alignment horizontal="center" vertical="top"/>
    </xf>
    <xf numFmtId="2" fontId="6" fillId="0" borderId="1" xfId="0" applyNumberFormat="1" applyFont="1" applyFill="1" applyBorder="1" applyAlignment="1">
      <alignment horizontal="center"/>
    </xf>
    <xf numFmtId="0" fontId="5" fillId="0" borderId="1" xfId="0" applyFont="1" applyFill="1" applyBorder="1" applyAlignment="1">
      <alignment horizontal="center"/>
    </xf>
    <xf numFmtId="2" fontId="5" fillId="0" borderId="1" xfId="0" applyNumberFormat="1" applyFont="1" applyFill="1" applyBorder="1"/>
    <xf numFmtId="0" fontId="5" fillId="0" borderId="1" xfId="0" applyFont="1" applyFill="1" applyBorder="1"/>
    <xf numFmtId="0" fontId="5" fillId="0" borderId="0" xfId="0" applyFont="1" applyFill="1"/>
    <xf numFmtId="2" fontId="5" fillId="0" borderId="1" xfId="0" applyNumberFormat="1" applyFont="1" applyFill="1" applyBorder="1" applyAlignment="1">
      <alignment horizontal="center"/>
    </xf>
    <xf numFmtId="0" fontId="4" fillId="0" borderId="1" xfId="0" applyNumberFormat="1" applyFont="1" applyFill="1" applyBorder="1" applyAlignment="1">
      <alignment horizontal="justify" vertical="top"/>
    </xf>
    <xf numFmtId="1" fontId="4" fillId="0" borderId="1" xfId="0" applyNumberFormat="1" applyFont="1" applyFill="1" applyBorder="1" applyAlignment="1">
      <alignment horizontal="center"/>
    </xf>
    <xf numFmtId="0" fontId="4" fillId="0" borderId="1" xfId="0" applyFont="1" applyFill="1" applyBorder="1" applyAlignment="1">
      <alignment horizontal="center" wrapText="1"/>
    </xf>
    <xf numFmtId="2"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vertical="center"/>
    </xf>
    <xf numFmtId="0" fontId="3" fillId="0" borderId="1" xfId="0" applyFont="1" applyFill="1" applyBorder="1" applyAlignment="1">
      <alignment horizontal="right" vertical="top" wrapText="1"/>
    </xf>
    <xf numFmtId="2" fontId="3" fillId="0" borderId="1" xfId="0" applyNumberFormat="1" applyFont="1" applyFill="1" applyBorder="1" applyAlignment="1">
      <alignment horizontal="right"/>
    </xf>
    <xf numFmtId="0" fontId="4" fillId="0" borderId="1" xfId="0" applyFont="1" applyFill="1" applyBorder="1" applyAlignment="1">
      <alignment horizontal="justify" vertical="top"/>
    </xf>
    <xf numFmtId="0" fontId="4" fillId="0" borderId="1" xfId="0" applyNumberFormat="1" applyFont="1" applyFill="1" applyBorder="1" applyAlignment="1">
      <alignment horizontal="left" vertical="top" wrapText="1"/>
    </xf>
    <xf numFmtId="0" fontId="4" fillId="0" borderId="1" xfId="0" quotePrefix="1" applyFont="1" applyFill="1" applyBorder="1" applyAlignment="1">
      <alignment horizontal="center" wrapText="1"/>
    </xf>
    <xf numFmtId="0" fontId="3" fillId="0" borderId="1" xfId="0" applyFont="1" applyFill="1" applyBorder="1" applyAlignment="1">
      <alignment horizontal="left" vertical="top"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vertical="center" wrapText="1"/>
    </xf>
    <xf numFmtId="2" fontId="3" fillId="0" borderId="1" xfId="0" applyNumberFormat="1" applyFont="1" applyFill="1" applyBorder="1" applyAlignment="1">
      <alignment horizontal="center" vertical="center"/>
    </xf>
    <xf numFmtId="1" fontId="3" fillId="0" borderId="1" xfId="0" applyNumberFormat="1" applyFont="1" applyFill="1" applyBorder="1" applyAlignment="1">
      <alignment horizontal="right"/>
    </xf>
    <xf numFmtId="164" fontId="6" fillId="0" borderId="1" xfId="0" applyNumberFormat="1" applyFont="1" applyBorder="1"/>
    <xf numFmtId="0" fontId="4" fillId="0" borderId="1" xfId="0" applyFont="1" applyFill="1" applyBorder="1" applyAlignment="1">
      <alignment horizontal="left" vertical="top" wrapText="1"/>
    </xf>
    <xf numFmtId="0" fontId="6" fillId="0" borderId="0" xfId="0" applyFont="1" applyAlignment="1">
      <alignment horizontal="center" vertical="top"/>
    </xf>
    <xf numFmtId="0" fontId="6" fillId="0" borderId="0" xfId="0" applyFont="1" applyAlignment="1">
      <alignment horizontal="justify" vertical="top"/>
    </xf>
    <xf numFmtId="2" fontId="6" fillId="0" borderId="1" xfId="0" applyNumberFormat="1" applyFont="1" applyBorder="1" applyAlignment="1">
      <alignment horizontal="center"/>
    </xf>
    <xf numFmtId="0" fontId="6" fillId="0" borderId="1" xfId="0" applyFont="1" applyBorder="1" applyAlignment="1">
      <alignment horizontal="center"/>
    </xf>
    <xf numFmtId="0" fontId="7" fillId="0" borderId="1" xfId="0" applyFont="1" applyFill="1" applyBorder="1" applyAlignment="1">
      <alignment horizontal="justify" vertical="top" wrapText="1"/>
    </xf>
    <xf numFmtId="0" fontId="3" fillId="0" borderId="1" xfId="0" applyFont="1" applyFill="1" applyBorder="1" applyAlignment="1">
      <alignment horizontal="center" vertical="top"/>
    </xf>
    <xf numFmtId="0" fontId="3" fillId="0" borderId="1" xfId="0" applyFont="1" applyFill="1" applyBorder="1" applyAlignment="1">
      <alignment horizontal="justify" vertical="top"/>
    </xf>
    <xf numFmtId="0" fontId="3" fillId="0" borderId="1" xfId="0" applyFont="1" applyFill="1" applyBorder="1" applyAlignment="1">
      <alignment horizontal="center"/>
    </xf>
    <xf numFmtId="2" fontId="3" fillId="0" borderId="1" xfId="0" applyNumberFormat="1" applyFont="1" applyFill="1" applyBorder="1"/>
    <xf numFmtId="0" fontId="3" fillId="0" borderId="1" xfId="0" applyFont="1" applyFill="1" applyBorder="1"/>
    <xf numFmtId="0" fontId="3" fillId="0" borderId="0" xfId="0" applyFont="1" applyFill="1"/>
    <xf numFmtId="0" fontId="5" fillId="3" borderId="1" xfId="0" applyFont="1" applyFill="1" applyBorder="1" applyAlignment="1">
      <alignment horizontal="center" vertical="top"/>
    </xf>
    <xf numFmtId="0" fontId="6" fillId="3" borderId="1" xfId="0" applyFont="1" applyFill="1" applyBorder="1" applyAlignment="1">
      <alignment horizontal="justify" vertical="top"/>
    </xf>
    <xf numFmtId="0" fontId="6" fillId="3" borderId="1" xfId="0" applyFont="1" applyFill="1" applyBorder="1" applyAlignment="1">
      <alignment horizontal="center"/>
    </xf>
    <xf numFmtId="2" fontId="6" fillId="3" borderId="1" xfId="0" applyNumberFormat="1" applyFont="1" applyFill="1" applyBorder="1"/>
    <xf numFmtId="0" fontId="5" fillId="3" borderId="1" xfId="0" applyFont="1" applyFill="1" applyBorder="1"/>
    <xf numFmtId="0" fontId="5" fillId="3" borderId="0" xfId="0" applyFont="1" applyFill="1"/>
    <xf numFmtId="0" fontId="5" fillId="3" borderId="1" xfId="0" applyFont="1" applyFill="1" applyBorder="1" applyAlignment="1">
      <alignment horizontal="justify" vertical="top"/>
    </xf>
    <xf numFmtId="0" fontId="5" fillId="3" borderId="1" xfId="0" applyFont="1" applyFill="1" applyBorder="1" applyAlignment="1">
      <alignment horizontal="center"/>
    </xf>
    <xf numFmtId="0" fontId="6" fillId="0" borderId="1" xfId="0" applyFont="1" applyBorder="1" applyAlignment="1">
      <alignment horizontal="left" vertical="top"/>
    </xf>
    <xf numFmtId="2" fontId="5" fillId="3" borderId="1" xfId="0" applyNumberFormat="1" applyFont="1" applyFill="1" applyBorder="1"/>
    <xf numFmtId="0" fontId="6" fillId="3" borderId="1" xfId="0" applyFont="1" applyFill="1" applyBorder="1"/>
    <xf numFmtId="2" fontId="6" fillId="3" borderId="1" xfId="0" applyNumberFormat="1" applyFont="1" applyFill="1" applyBorder="1" applyAlignment="1">
      <alignment horizontal="center"/>
    </xf>
    <xf numFmtId="0" fontId="6" fillId="3" borderId="1" xfId="0" applyFont="1" applyFill="1" applyBorder="1" applyAlignment="1">
      <alignment horizontal="center" vertical="top"/>
    </xf>
    <xf numFmtId="0" fontId="6" fillId="3" borderId="0" xfId="0" applyFont="1" applyFill="1"/>
    <xf numFmtId="0" fontId="8" fillId="4" borderId="1" xfId="0" applyFont="1" applyFill="1" applyBorder="1" applyAlignment="1">
      <alignment horizontal="justify" vertical="top" wrapText="1"/>
    </xf>
    <xf numFmtId="0" fontId="10" fillId="2" borderId="0" xfId="2" applyFont="1" applyFill="1" applyBorder="1" applyAlignment="1">
      <alignment horizontal="center" vertical="center"/>
    </xf>
    <xf numFmtId="0" fontId="10" fillId="2" borderId="0" xfId="2" applyFont="1" applyFill="1" applyBorder="1"/>
    <xf numFmtId="0" fontId="11" fillId="2" borderId="1" xfId="1" applyFont="1" applyFill="1" applyBorder="1" applyAlignment="1">
      <alignment horizontal="center" vertical="center" wrapText="1"/>
    </xf>
    <xf numFmtId="0" fontId="11" fillId="2" borderId="1" xfId="1" applyFont="1" applyFill="1" applyBorder="1" applyAlignment="1">
      <alignment horizontal="center" vertical="center"/>
    </xf>
    <xf numFmtId="0" fontId="11" fillId="2" borderId="2" xfId="2" applyFont="1" applyFill="1" applyBorder="1" applyAlignment="1">
      <alignment horizontal="center" vertical="center"/>
    </xf>
    <xf numFmtId="0" fontId="11" fillId="2" borderId="1" xfId="2" applyFont="1" applyFill="1" applyBorder="1" applyAlignment="1">
      <alignment horizontal="center" vertical="center"/>
    </xf>
    <xf numFmtId="0" fontId="12" fillId="0" borderId="1" xfId="0" applyFont="1" applyBorder="1"/>
    <xf numFmtId="0" fontId="12" fillId="0" borderId="1" xfId="0" applyFont="1" applyBorder="1" applyAlignment="1">
      <alignment horizontal="center"/>
    </xf>
    <xf numFmtId="2" fontId="12" fillId="0" borderId="1" xfId="0" applyNumberFormat="1" applyFont="1" applyBorder="1"/>
    <xf numFmtId="0" fontId="12" fillId="0" borderId="0" xfId="0" applyFont="1"/>
    <xf numFmtId="0" fontId="10" fillId="0" borderId="1" xfId="0" applyFont="1" applyFill="1" applyBorder="1" applyAlignment="1">
      <alignment horizontal="center" vertical="top" wrapText="1"/>
    </xf>
    <xf numFmtId="0" fontId="10" fillId="0" borderId="1" xfId="0" applyFont="1" applyBorder="1" applyAlignment="1">
      <alignment horizontal="center" wrapText="1"/>
    </xf>
    <xf numFmtId="2" fontId="10" fillId="0" borderId="1" xfId="0" applyNumberFormat="1" applyFont="1" applyBorder="1" applyAlignment="1">
      <alignment wrapText="1"/>
    </xf>
    <xf numFmtId="0" fontId="12" fillId="0" borderId="1" xfId="0" applyFont="1" applyBorder="1" applyAlignment="1">
      <alignment horizontal="center" wrapText="1"/>
    </xf>
    <xf numFmtId="0" fontId="10" fillId="0" borderId="1" xfId="0" applyFont="1" applyBorder="1" applyAlignment="1">
      <alignment wrapText="1"/>
    </xf>
    <xf numFmtId="0" fontId="10" fillId="0" borderId="1" xfId="0" applyFont="1" applyBorder="1"/>
    <xf numFmtId="0" fontId="10" fillId="0" borderId="0" xfId="0" applyFont="1" applyBorder="1"/>
    <xf numFmtId="0" fontId="12" fillId="0" borderId="1" xfId="0" applyFont="1" applyBorder="1" applyAlignment="1">
      <alignment horizontal="left" wrapText="1"/>
    </xf>
    <xf numFmtId="0" fontId="10" fillId="0" borderId="1" xfId="0" applyFont="1" applyFill="1" applyBorder="1" applyAlignment="1">
      <alignment horizontal="justify" vertical="top"/>
    </xf>
    <xf numFmtId="0" fontId="10" fillId="0" borderId="1" xfId="0" applyFont="1" applyBorder="1" applyAlignment="1">
      <alignment horizontal="center"/>
    </xf>
    <xf numFmtId="0" fontId="12" fillId="0" borderId="1" xfId="0" applyFont="1" applyFill="1" applyBorder="1" applyAlignment="1">
      <alignment horizontal="center" wrapText="1"/>
    </xf>
    <xf numFmtId="0" fontId="10" fillId="0" borderId="1" xfId="0" applyFont="1" applyFill="1" applyBorder="1" applyAlignment="1">
      <alignment horizontal="center" wrapText="1"/>
    </xf>
    <xf numFmtId="2" fontId="10" fillId="2" borderId="1" xfId="2" applyNumberFormat="1" applyFont="1" applyFill="1" applyBorder="1" applyAlignment="1">
      <alignment horizontal="justify" vertical="top" wrapText="1"/>
    </xf>
    <xf numFmtId="1" fontId="10" fillId="0" borderId="1" xfId="0" applyNumberFormat="1" applyFont="1" applyBorder="1" applyAlignment="1">
      <alignment horizontal="center"/>
    </xf>
    <xf numFmtId="2" fontId="10" fillId="0" borderId="1" xfId="0" applyNumberFormat="1" applyFont="1" applyBorder="1" applyAlignment="1">
      <alignment horizontal="center"/>
    </xf>
    <xf numFmtId="0" fontId="10" fillId="2" borderId="1" xfId="2" applyFont="1" applyFill="1" applyBorder="1" applyAlignment="1">
      <alignment horizontal="center"/>
    </xf>
    <xf numFmtId="0" fontId="10" fillId="2" borderId="1" xfId="4" applyNumberFormat="1" applyFont="1" applyFill="1" applyBorder="1" applyAlignment="1">
      <alignment horizontal="center"/>
    </xf>
    <xf numFmtId="2" fontId="11" fillId="0" borderId="1" xfId="0" applyNumberFormat="1" applyFont="1" applyBorder="1" applyAlignment="1">
      <alignment horizontal="center"/>
    </xf>
    <xf numFmtId="0" fontId="8" fillId="4" borderId="1" xfId="0" applyFont="1" applyFill="1" applyBorder="1" applyAlignment="1">
      <alignment horizontal="right" wrapText="1"/>
    </xf>
    <xf numFmtId="1" fontId="10" fillId="0" borderId="1" xfId="0" applyNumberFormat="1" applyFont="1" applyBorder="1" applyAlignment="1">
      <alignment horizontal="center" wrapText="1"/>
    </xf>
    <xf numFmtId="0" fontId="8" fillId="2" borderId="1" xfId="0" applyFont="1" applyFill="1" applyBorder="1" applyAlignment="1">
      <alignment horizontal="justify" vertical="top" wrapText="1"/>
    </xf>
    <xf numFmtId="0" fontId="10" fillId="0" borderId="1" xfId="0" applyFont="1" applyBorder="1" applyAlignment="1">
      <alignment horizontal="justify" vertical="top" wrapText="1"/>
    </xf>
    <xf numFmtId="0" fontId="10" fillId="0" borderId="1" xfId="0" applyFont="1" applyBorder="1" applyAlignment="1">
      <alignment horizontal="center" vertical="top" wrapText="1"/>
    </xf>
    <xf numFmtId="0" fontId="11" fillId="0" borderId="1" xfId="0" applyFont="1" applyFill="1" applyBorder="1" applyAlignment="1">
      <alignment wrapText="1"/>
    </xf>
    <xf numFmtId="0" fontId="10" fillId="0" borderId="1" xfId="0" applyFont="1" applyFill="1" applyBorder="1" applyAlignment="1">
      <alignment wrapText="1"/>
    </xf>
    <xf numFmtId="0" fontId="11" fillId="0" borderId="1" xfId="0" applyFont="1" applyBorder="1" applyAlignment="1">
      <alignment horizontal="center" wrapText="1"/>
    </xf>
    <xf numFmtId="0" fontId="11" fillId="4" borderId="1" xfId="0" applyFont="1" applyFill="1" applyBorder="1" applyAlignment="1">
      <alignment horizontal="center" wrapText="1"/>
    </xf>
    <xf numFmtId="0" fontId="11" fillId="0" borderId="1" xfId="0" applyFont="1" applyBorder="1"/>
    <xf numFmtId="1" fontId="11" fillId="0" borderId="1" xfId="0" applyNumberFormat="1" applyFont="1" applyBorder="1" applyAlignment="1">
      <alignment horizontal="center"/>
    </xf>
    <xf numFmtId="0" fontId="11" fillId="0" borderId="1" xfId="0" applyFont="1" applyBorder="1" applyAlignment="1">
      <alignment wrapText="1"/>
    </xf>
    <xf numFmtId="0" fontId="11" fillId="0" borderId="0" xfId="0" applyFont="1" applyBorder="1"/>
    <xf numFmtId="0" fontId="8" fillId="4" borderId="1" xfId="0" applyNumberFormat="1" applyFont="1" applyFill="1" applyBorder="1" applyAlignment="1">
      <alignment horizontal="left" vertical="top" wrapText="1"/>
    </xf>
    <xf numFmtId="2" fontId="8" fillId="4" borderId="1" xfId="0" applyNumberFormat="1" applyFont="1" applyFill="1" applyBorder="1" applyAlignment="1">
      <alignment horizontal="right" wrapText="1"/>
    </xf>
    <xf numFmtId="0" fontId="10" fillId="0" borderId="1" xfId="0" applyFont="1" applyBorder="1" applyAlignment="1">
      <alignment horizontal="left" wrapText="1"/>
    </xf>
    <xf numFmtId="49" fontId="8" fillId="4" borderId="1" xfId="0" applyNumberFormat="1" applyFont="1" applyFill="1" applyBorder="1" applyAlignment="1">
      <alignment horizontal="left" vertical="top" wrapText="1"/>
    </xf>
    <xf numFmtId="1" fontId="10" fillId="2" borderId="1" xfId="0" applyNumberFormat="1" applyFont="1" applyFill="1" applyBorder="1" applyAlignment="1">
      <alignment horizontal="center" wrapText="1"/>
    </xf>
    <xf numFmtId="49" fontId="10" fillId="4" borderId="1" xfId="0" applyNumberFormat="1" applyFont="1" applyFill="1" applyBorder="1" applyAlignment="1">
      <alignment horizontal="left" vertical="top" wrapText="1"/>
    </xf>
    <xf numFmtId="0" fontId="10" fillId="4" borderId="1" xfId="0" applyFont="1" applyFill="1" applyBorder="1" applyAlignment="1">
      <alignment horizontal="justify" vertical="top" wrapText="1"/>
    </xf>
    <xf numFmtId="0" fontId="10" fillId="4" borderId="1" xfId="0" applyFont="1" applyFill="1" applyBorder="1" applyAlignment="1">
      <alignment horizontal="right" wrapText="1"/>
    </xf>
    <xf numFmtId="2" fontId="10" fillId="4" borderId="1" xfId="0" applyNumberFormat="1" applyFont="1" applyFill="1" applyBorder="1" applyAlignment="1">
      <alignment horizontal="right" wrapText="1"/>
    </xf>
    <xf numFmtId="0" fontId="10" fillId="2" borderId="1" xfId="0" applyFont="1" applyFill="1" applyBorder="1" applyAlignment="1">
      <alignment horizontal="center" wrapText="1"/>
    </xf>
    <xf numFmtId="49" fontId="10" fillId="2" borderId="1" xfId="0" applyNumberFormat="1" applyFont="1" applyFill="1" applyBorder="1" applyAlignment="1">
      <alignment horizontal="left" vertical="top" wrapText="1"/>
    </xf>
    <xf numFmtId="0" fontId="10" fillId="2" borderId="1" xfId="0" applyFont="1" applyFill="1" applyBorder="1" applyAlignment="1">
      <alignment horizontal="justify" vertical="top" wrapText="1"/>
    </xf>
    <xf numFmtId="0" fontId="10" fillId="2" borderId="1" xfId="0" applyFont="1" applyFill="1" applyBorder="1" applyAlignment="1">
      <alignment horizontal="right" wrapText="1"/>
    </xf>
    <xf numFmtId="2" fontId="10" fillId="2" borderId="1" xfId="0" applyNumberFormat="1" applyFont="1" applyFill="1" applyBorder="1" applyAlignment="1">
      <alignment horizontal="right" wrapText="1"/>
    </xf>
    <xf numFmtId="0" fontId="10" fillId="2" borderId="1" xfId="0" applyFont="1" applyFill="1" applyBorder="1" applyAlignment="1">
      <alignment horizontal="left" wrapText="1"/>
    </xf>
    <xf numFmtId="0" fontId="10" fillId="2" borderId="0" xfId="0" applyFont="1" applyFill="1" applyBorder="1"/>
    <xf numFmtId="0" fontId="10" fillId="0" borderId="1" xfId="0" applyFont="1" applyBorder="1" applyAlignment="1">
      <alignment horizontal="center" vertical="center" wrapText="1"/>
    </xf>
    <xf numFmtId="2" fontId="10" fillId="0" borderId="1" xfId="0" applyNumberFormat="1" applyFont="1" applyBorder="1" applyAlignment="1">
      <alignment horizontal="center" wrapText="1"/>
    </xf>
    <xf numFmtId="0" fontId="12" fillId="0" borderId="0" xfId="0" applyFont="1" applyAlignment="1">
      <alignment horizontal="center"/>
    </xf>
    <xf numFmtId="0" fontId="14" fillId="0" borderId="1" xfId="0" applyFont="1" applyFill="1" applyBorder="1"/>
    <xf numFmtId="0" fontId="14" fillId="0" borderId="1" xfId="0" applyFont="1" applyFill="1" applyBorder="1" applyAlignment="1">
      <alignment horizontal="center"/>
    </xf>
    <xf numFmtId="2" fontId="14" fillId="0" borderId="1" xfId="0" applyNumberFormat="1" applyFont="1" applyFill="1" applyBorder="1"/>
    <xf numFmtId="0" fontId="14" fillId="0" borderId="0" xfId="0" applyFont="1" applyFill="1"/>
    <xf numFmtId="0" fontId="11" fillId="2" borderId="0" xfId="1" applyFont="1" applyFill="1" applyBorder="1" applyAlignment="1">
      <alignment horizontal="center" vertical="center" wrapText="1"/>
    </xf>
    <xf numFmtId="0" fontId="13" fillId="0" borderId="4" xfId="0" applyFont="1" applyBorder="1" applyAlignment="1">
      <alignment horizontal="center"/>
    </xf>
    <xf numFmtId="0" fontId="3" fillId="2" borderId="0" xfId="1" applyFont="1" applyFill="1" applyBorder="1" applyAlignment="1">
      <alignment horizontal="center" vertical="center" wrapText="1"/>
    </xf>
  </cellXfs>
  <cellStyles count="5">
    <cellStyle name="Comma 2" xfId="4"/>
    <cellStyle name="Normal" xfId="0" builtinId="0"/>
    <cellStyle name="Normal 15" xfId="3"/>
    <cellStyle name="Normal 2 2" xfId="2"/>
    <cellStyle name="Normal_Sheet1"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I93"/>
  <sheetViews>
    <sheetView tabSelected="1" view="pageBreakPreview" zoomScaleSheetLayoutView="100" workbookViewId="0">
      <selection activeCell="A2" sqref="A2:G2"/>
    </sheetView>
  </sheetViews>
  <sheetFormatPr defaultRowHeight="12.75"/>
  <cols>
    <col min="1" max="1" width="5" style="100" customWidth="1"/>
    <col min="2" max="2" width="6.42578125" style="100" customWidth="1"/>
    <col min="3" max="3" width="42" style="100" customWidth="1"/>
    <col min="4" max="4" width="7.5703125" style="150" customWidth="1"/>
    <col min="5" max="5" width="7.85546875" style="150" customWidth="1"/>
    <col min="6" max="6" width="10.7109375" style="150" customWidth="1"/>
    <col min="7" max="7" width="12" style="100" customWidth="1"/>
    <col min="8" max="8" width="11.42578125" style="100" hidden="1" customWidth="1"/>
    <col min="9" max="9" width="13.7109375" style="100" hidden="1" customWidth="1"/>
    <col min="10" max="16384" width="9.140625" style="100"/>
  </cols>
  <sheetData>
    <row r="1" spans="1:9" s="92" customFormat="1">
      <c r="A1" s="155" t="s">
        <v>253</v>
      </c>
      <c r="B1" s="155"/>
      <c r="C1" s="155"/>
      <c r="D1" s="155"/>
      <c r="E1" s="155"/>
      <c r="F1" s="155"/>
      <c r="G1" s="155"/>
      <c r="H1" s="91"/>
    </row>
    <row r="2" spans="1:9" s="92" customFormat="1">
      <c r="A2" s="155" t="s">
        <v>126</v>
      </c>
      <c r="B2" s="155"/>
      <c r="C2" s="155"/>
      <c r="D2" s="155"/>
      <c r="E2" s="155"/>
      <c r="F2" s="155"/>
      <c r="G2" s="155"/>
      <c r="H2" s="91"/>
    </row>
    <row r="3" spans="1:9" s="92" customFormat="1" ht="25.5">
      <c r="A3" s="93" t="s">
        <v>0</v>
      </c>
      <c r="B3" s="93" t="s">
        <v>1</v>
      </c>
      <c r="C3" s="94" t="s">
        <v>2</v>
      </c>
      <c r="D3" s="94" t="s">
        <v>18</v>
      </c>
      <c r="E3" s="94" t="s">
        <v>28</v>
      </c>
      <c r="F3" s="94" t="s">
        <v>29</v>
      </c>
      <c r="G3" s="94" t="s">
        <v>30</v>
      </c>
      <c r="H3" s="95" t="s">
        <v>77</v>
      </c>
      <c r="I3" s="96" t="s">
        <v>54</v>
      </c>
    </row>
    <row r="4" spans="1:9">
      <c r="A4" s="156" t="s">
        <v>126</v>
      </c>
      <c r="B4" s="156"/>
      <c r="C4" s="156"/>
      <c r="D4" s="156"/>
      <c r="E4" s="156"/>
      <c r="F4" s="156"/>
      <c r="G4" s="156"/>
    </row>
    <row r="5" spans="1:9" s="107" customFormat="1" ht="54.75" customHeight="1">
      <c r="A5" s="102">
        <v>1</v>
      </c>
      <c r="B5" s="101" t="s">
        <v>54</v>
      </c>
      <c r="C5" s="103" t="s">
        <v>127</v>
      </c>
      <c r="D5" s="104" t="s">
        <v>76</v>
      </c>
      <c r="E5" s="104">
        <v>21</v>
      </c>
      <c r="F5" s="102"/>
      <c r="G5" s="105"/>
      <c r="H5" s="106" t="s">
        <v>54</v>
      </c>
    </row>
    <row r="6" spans="1:9" s="107" customFormat="1" ht="72.75" customHeight="1">
      <c r="A6" s="102">
        <v>2</v>
      </c>
      <c r="B6" s="101" t="s">
        <v>54</v>
      </c>
      <c r="C6" s="108" t="s">
        <v>248</v>
      </c>
      <c r="D6" s="104" t="s">
        <v>76</v>
      </c>
      <c r="E6" s="104">
        <v>12</v>
      </c>
      <c r="F6" s="102"/>
      <c r="G6" s="105"/>
      <c r="H6" s="106" t="s">
        <v>54</v>
      </c>
    </row>
    <row r="7" spans="1:9" s="107" customFormat="1" ht="63.75">
      <c r="A7" s="102">
        <v>3</v>
      </c>
      <c r="B7" s="101" t="s">
        <v>54</v>
      </c>
      <c r="C7" s="109" t="s">
        <v>249</v>
      </c>
      <c r="D7" s="104" t="s">
        <v>76</v>
      </c>
      <c r="E7" s="104">
        <v>10</v>
      </c>
      <c r="F7" s="102"/>
      <c r="G7" s="105"/>
      <c r="H7" s="106" t="s">
        <v>54</v>
      </c>
    </row>
    <row r="8" spans="1:9" s="107" customFormat="1" ht="70.5" customHeight="1">
      <c r="A8" s="102">
        <v>4</v>
      </c>
      <c r="B8" s="101" t="s">
        <v>54</v>
      </c>
      <c r="C8" s="109" t="s">
        <v>250</v>
      </c>
      <c r="D8" s="104" t="s">
        <v>76</v>
      </c>
      <c r="E8" s="104">
        <v>14</v>
      </c>
      <c r="F8" s="102"/>
      <c r="G8" s="105"/>
      <c r="H8" s="106" t="s">
        <v>54</v>
      </c>
    </row>
    <row r="9" spans="1:9" s="107" customFormat="1" ht="75" customHeight="1">
      <c r="A9" s="102">
        <v>5</v>
      </c>
      <c r="B9" s="101" t="s">
        <v>54</v>
      </c>
      <c r="C9" s="109" t="s">
        <v>251</v>
      </c>
      <c r="D9" s="104" t="s">
        <v>76</v>
      </c>
      <c r="E9" s="104">
        <v>20</v>
      </c>
      <c r="F9" s="102"/>
      <c r="G9" s="105"/>
      <c r="H9" s="106" t="s">
        <v>54</v>
      </c>
    </row>
    <row r="10" spans="1:9" ht="61.5" customHeight="1">
      <c r="A10" s="110">
        <v>6</v>
      </c>
      <c r="B10" s="101" t="s">
        <v>54</v>
      </c>
      <c r="C10" s="105" t="s">
        <v>128</v>
      </c>
      <c r="D10" s="104" t="s">
        <v>76</v>
      </c>
      <c r="E10" s="111">
        <v>1</v>
      </c>
      <c r="F10" s="112"/>
      <c r="G10" s="105"/>
      <c r="H10" s="106" t="s">
        <v>54</v>
      </c>
    </row>
    <row r="11" spans="1:9" s="107" customFormat="1" ht="86.25" customHeight="1">
      <c r="A11" s="102">
        <v>7</v>
      </c>
      <c r="B11" s="101" t="s">
        <v>54</v>
      </c>
      <c r="C11" s="113" t="s">
        <v>129</v>
      </c>
      <c r="D11" s="110" t="s">
        <v>76</v>
      </c>
      <c r="E11" s="114">
        <v>6</v>
      </c>
      <c r="F11" s="115"/>
      <c r="G11" s="105"/>
      <c r="H11" s="106" t="s">
        <v>54</v>
      </c>
    </row>
    <row r="12" spans="1:9" s="107" customFormat="1" ht="85.5" customHeight="1">
      <c r="A12" s="102">
        <v>8</v>
      </c>
      <c r="B12" s="101" t="s">
        <v>54</v>
      </c>
      <c r="C12" s="113" t="s">
        <v>130</v>
      </c>
      <c r="D12" s="116" t="s">
        <v>76</v>
      </c>
      <c r="E12" s="116">
        <v>40</v>
      </c>
      <c r="F12" s="117"/>
      <c r="G12" s="105"/>
      <c r="H12" s="106" t="s">
        <v>54</v>
      </c>
    </row>
    <row r="13" spans="1:9" s="107" customFormat="1" ht="51">
      <c r="A13" s="102">
        <v>9</v>
      </c>
      <c r="B13" s="101" t="s">
        <v>54</v>
      </c>
      <c r="C13" s="103" t="s">
        <v>131</v>
      </c>
      <c r="D13" s="110" t="s">
        <v>76</v>
      </c>
      <c r="E13" s="114">
        <v>6</v>
      </c>
      <c r="F13" s="118"/>
      <c r="G13" s="105"/>
      <c r="H13" s="106" t="s">
        <v>54</v>
      </c>
    </row>
    <row r="14" spans="1:9" s="107" customFormat="1" ht="42" customHeight="1">
      <c r="A14" s="102">
        <v>10</v>
      </c>
      <c r="B14" s="101" t="s">
        <v>54</v>
      </c>
      <c r="C14" s="113" t="s">
        <v>132</v>
      </c>
      <c r="D14" s="110" t="s">
        <v>76</v>
      </c>
      <c r="E14" s="116">
        <v>4</v>
      </c>
      <c r="F14" s="102"/>
      <c r="G14" s="105"/>
      <c r="H14" s="106" t="s">
        <v>54</v>
      </c>
    </row>
    <row r="15" spans="1:9" s="107" customFormat="1" ht="48" customHeight="1">
      <c r="A15" s="102">
        <v>11</v>
      </c>
      <c r="B15" s="101" t="s">
        <v>54</v>
      </c>
      <c r="C15" s="90" t="s">
        <v>212</v>
      </c>
      <c r="D15" s="119" t="s">
        <v>76</v>
      </c>
      <c r="E15" s="120">
        <v>15</v>
      </c>
      <c r="F15" s="102"/>
      <c r="G15" s="105"/>
      <c r="H15" s="106" t="s">
        <v>54</v>
      </c>
    </row>
    <row r="16" spans="1:9" s="107" customFormat="1" ht="92.25" customHeight="1">
      <c r="A16" s="102">
        <v>12</v>
      </c>
      <c r="B16" s="101" t="s">
        <v>54</v>
      </c>
      <c r="C16" s="121" t="s">
        <v>133</v>
      </c>
      <c r="D16" s="119" t="s">
        <v>76</v>
      </c>
      <c r="E16" s="114">
        <v>11</v>
      </c>
      <c r="F16" s="102"/>
      <c r="G16" s="105"/>
      <c r="H16" s="106" t="s">
        <v>54</v>
      </c>
    </row>
    <row r="17" spans="1:8" s="107" customFormat="1" ht="76.5">
      <c r="A17" s="102">
        <v>13</v>
      </c>
      <c r="B17" s="101" t="s">
        <v>54</v>
      </c>
      <c r="C17" s="122" t="s">
        <v>134</v>
      </c>
      <c r="D17" s="123" t="s">
        <v>76</v>
      </c>
      <c r="E17" s="114">
        <v>27</v>
      </c>
      <c r="F17" s="102"/>
      <c r="G17" s="105"/>
      <c r="H17" s="106" t="s">
        <v>54</v>
      </c>
    </row>
    <row r="18" spans="1:8" s="107" customFormat="1" ht="69" customHeight="1">
      <c r="A18" s="102">
        <v>14</v>
      </c>
      <c r="B18" s="101" t="s">
        <v>54</v>
      </c>
      <c r="C18" s="124" t="s">
        <v>213</v>
      </c>
      <c r="D18" s="123"/>
      <c r="E18" s="114"/>
      <c r="F18" s="102"/>
      <c r="G18" s="105"/>
      <c r="H18" s="106" t="s">
        <v>54</v>
      </c>
    </row>
    <row r="19" spans="1:8" s="107" customFormat="1" ht="18" customHeight="1">
      <c r="A19" s="102" t="s">
        <v>135</v>
      </c>
      <c r="B19" s="101" t="s">
        <v>54</v>
      </c>
      <c r="C19" s="125" t="s">
        <v>136</v>
      </c>
      <c r="D19" s="106" t="s">
        <v>137</v>
      </c>
      <c r="E19" s="114">
        <v>25</v>
      </c>
      <c r="F19" s="102"/>
      <c r="G19" s="105"/>
      <c r="H19" s="106" t="s">
        <v>54</v>
      </c>
    </row>
    <row r="20" spans="1:8" s="107" customFormat="1" ht="18" customHeight="1">
      <c r="A20" s="102" t="s">
        <v>138</v>
      </c>
      <c r="B20" s="101" t="s">
        <v>54</v>
      </c>
      <c r="C20" s="125" t="s">
        <v>139</v>
      </c>
      <c r="D20" s="106" t="s">
        <v>137</v>
      </c>
      <c r="E20" s="114">
        <v>10</v>
      </c>
      <c r="F20" s="102"/>
      <c r="G20" s="105"/>
      <c r="H20" s="106" t="s">
        <v>54</v>
      </c>
    </row>
    <row r="21" spans="1:8" s="131" customFormat="1" ht="21.75" customHeight="1">
      <c r="A21" s="126"/>
      <c r="B21" s="127"/>
      <c r="C21" s="124" t="s">
        <v>140</v>
      </c>
      <c r="D21" s="128"/>
      <c r="E21" s="129"/>
      <c r="F21" s="129"/>
      <c r="G21" s="130"/>
      <c r="H21" s="128"/>
    </row>
    <row r="22" spans="1:8" s="107" customFormat="1" ht="108.75" customHeight="1">
      <c r="A22" s="102">
        <v>15</v>
      </c>
      <c r="B22" s="132" t="s">
        <v>141</v>
      </c>
      <c r="C22" s="90" t="s">
        <v>214</v>
      </c>
      <c r="D22" s="119"/>
      <c r="E22" s="120"/>
      <c r="F22" s="133"/>
      <c r="G22" s="105"/>
      <c r="H22" s="134"/>
    </row>
    <row r="23" spans="1:8" s="107" customFormat="1">
      <c r="A23" s="102" t="s">
        <v>135</v>
      </c>
      <c r="B23" s="135" t="s">
        <v>142</v>
      </c>
      <c r="C23" s="90" t="s">
        <v>143</v>
      </c>
      <c r="D23" s="119" t="s">
        <v>144</v>
      </c>
      <c r="E23" s="120">
        <v>20</v>
      </c>
      <c r="F23" s="133"/>
      <c r="G23" s="105"/>
      <c r="H23" s="134" t="s">
        <v>145</v>
      </c>
    </row>
    <row r="24" spans="1:8" s="107" customFormat="1" ht="23.25" customHeight="1">
      <c r="A24" s="102" t="s">
        <v>138</v>
      </c>
      <c r="B24" s="135" t="s">
        <v>146</v>
      </c>
      <c r="C24" s="90" t="s">
        <v>147</v>
      </c>
      <c r="D24" s="119" t="s">
        <v>144</v>
      </c>
      <c r="E24" s="120">
        <v>110</v>
      </c>
      <c r="F24" s="133"/>
      <c r="G24" s="105"/>
      <c r="H24" s="134" t="s">
        <v>145</v>
      </c>
    </row>
    <row r="25" spans="1:8" s="107" customFormat="1" ht="119.25" customHeight="1">
      <c r="A25" s="102">
        <v>16</v>
      </c>
      <c r="B25" s="135">
        <v>1.1100000000000001</v>
      </c>
      <c r="C25" s="90" t="s">
        <v>215</v>
      </c>
      <c r="D25" s="119" t="s">
        <v>144</v>
      </c>
      <c r="E25" s="120">
        <v>3</v>
      </c>
      <c r="F25" s="133"/>
      <c r="G25" s="105"/>
      <c r="H25" s="134" t="s">
        <v>145</v>
      </c>
    </row>
    <row r="26" spans="1:8" s="107" customFormat="1" ht="88.5" customHeight="1">
      <c r="A26" s="102">
        <v>17</v>
      </c>
      <c r="B26" s="135">
        <v>1.1200000000000001</v>
      </c>
      <c r="C26" s="90" t="s">
        <v>216</v>
      </c>
      <c r="D26" s="119" t="s">
        <v>137</v>
      </c>
      <c r="E26" s="120">
        <v>280</v>
      </c>
      <c r="F26" s="133"/>
      <c r="G26" s="105"/>
      <c r="H26" s="134" t="s">
        <v>145</v>
      </c>
    </row>
    <row r="27" spans="1:8" s="107" customFormat="1" ht="68.25" customHeight="1">
      <c r="A27" s="102">
        <v>18</v>
      </c>
      <c r="B27" s="135">
        <v>1.1399999999999999</v>
      </c>
      <c r="C27" s="90" t="s">
        <v>217</v>
      </c>
      <c r="D27" s="119"/>
      <c r="E27" s="120"/>
      <c r="F27" s="133"/>
      <c r="G27" s="105"/>
      <c r="H27" s="134"/>
    </row>
    <row r="28" spans="1:8" s="107" customFormat="1">
      <c r="A28" s="102" t="s">
        <v>135</v>
      </c>
      <c r="B28" s="135" t="s">
        <v>148</v>
      </c>
      <c r="C28" s="90" t="s">
        <v>149</v>
      </c>
      <c r="D28" s="119" t="s">
        <v>137</v>
      </c>
      <c r="E28" s="120">
        <v>300</v>
      </c>
      <c r="F28" s="133"/>
      <c r="G28" s="105"/>
      <c r="H28" s="134" t="s">
        <v>145</v>
      </c>
    </row>
    <row r="29" spans="1:8" s="107" customFormat="1">
      <c r="A29" s="102" t="s">
        <v>138</v>
      </c>
      <c r="B29" s="135" t="s">
        <v>150</v>
      </c>
      <c r="C29" s="90" t="s">
        <v>151</v>
      </c>
      <c r="D29" s="119" t="s">
        <v>137</v>
      </c>
      <c r="E29" s="120">
        <v>125</v>
      </c>
      <c r="F29" s="133"/>
      <c r="G29" s="105"/>
      <c r="H29" s="134" t="s">
        <v>145</v>
      </c>
    </row>
    <row r="30" spans="1:8" s="107" customFormat="1">
      <c r="A30" s="102" t="s">
        <v>152</v>
      </c>
      <c r="B30" s="135" t="s">
        <v>153</v>
      </c>
      <c r="C30" s="90" t="s">
        <v>154</v>
      </c>
      <c r="D30" s="119" t="s">
        <v>137</v>
      </c>
      <c r="E30" s="120">
        <v>40</v>
      </c>
      <c r="F30" s="133"/>
      <c r="G30" s="105"/>
      <c r="H30" s="134" t="s">
        <v>145</v>
      </c>
    </row>
    <row r="31" spans="1:8" s="107" customFormat="1">
      <c r="A31" s="102" t="s">
        <v>155</v>
      </c>
      <c r="B31" s="135" t="s">
        <v>156</v>
      </c>
      <c r="C31" s="90" t="s">
        <v>157</v>
      </c>
      <c r="D31" s="119" t="s">
        <v>137</v>
      </c>
      <c r="E31" s="120">
        <v>20</v>
      </c>
      <c r="F31" s="133"/>
      <c r="G31" s="105"/>
      <c r="H31" s="134" t="s">
        <v>145</v>
      </c>
    </row>
    <row r="32" spans="1:8" s="107" customFormat="1">
      <c r="A32" s="102"/>
      <c r="B32" s="135"/>
      <c r="C32" s="126" t="s">
        <v>158</v>
      </c>
      <c r="D32" s="119"/>
      <c r="E32" s="120"/>
      <c r="F32" s="133"/>
      <c r="G32" s="105"/>
      <c r="H32" s="134"/>
    </row>
    <row r="33" spans="1:8" s="107" customFormat="1" ht="63.75">
      <c r="A33" s="102">
        <v>19</v>
      </c>
      <c r="B33" s="135">
        <v>1.18</v>
      </c>
      <c r="C33" s="90" t="s">
        <v>218</v>
      </c>
      <c r="D33" s="119"/>
      <c r="E33" s="120"/>
      <c r="F33" s="133"/>
      <c r="G33" s="105"/>
      <c r="H33" s="134"/>
    </row>
    <row r="34" spans="1:8" s="107" customFormat="1" ht="22.5" customHeight="1">
      <c r="A34" s="102"/>
      <c r="B34" s="135" t="s">
        <v>159</v>
      </c>
      <c r="C34" s="90" t="s">
        <v>160</v>
      </c>
      <c r="D34" s="119" t="s">
        <v>137</v>
      </c>
      <c r="E34" s="120">
        <v>50</v>
      </c>
      <c r="F34" s="133"/>
      <c r="G34" s="105"/>
      <c r="H34" s="134" t="s">
        <v>145</v>
      </c>
    </row>
    <row r="35" spans="1:8" s="107" customFormat="1">
      <c r="A35" s="102"/>
      <c r="B35" s="135"/>
      <c r="C35" s="126" t="s">
        <v>161</v>
      </c>
      <c r="D35" s="119"/>
      <c r="E35" s="120"/>
      <c r="F35" s="110"/>
      <c r="G35" s="105"/>
      <c r="H35" s="134"/>
    </row>
    <row r="36" spans="1:8" s="107" customFormat="1" ht="76.5">
      <c r="A36" s="102">
        <v>20</v>
      </c>
      <c r="B36" s="135">
        <v>1.21</v>
      </c>
      <c r="C36" s="90" t="s">
        <v>219</v>
      </c>
      <c r="D36" s="119"/>
      <c r="E36" s="120"/>
      <c r="F36" s="133"/>
      <c r="G36" s="105"/>
      <c r="H36" s="134"/>
    </row>
    <row r="37" spans="1:8" s="107" customFormat="1">
      <c r="A37" s="102" t="s">
        <v>135</v>
      </c>
      <c r="B37" s="135" t="s">
        <v>162</v>
      </c>
      <c r="C37" s="90" t="s">
        <v>163</v>
      </c>
      <c r="D37" s="119" t="s">
        <v>137</v>
      </c>
      <c r="E37" s="136">
        <v>250</v>
      </c>
      <c r="F37" s="133"/>
      <c r="G37" s="105"/>
      <c r="H37" s="134" t="s">
        <v>145</v>
      </c>
    </row>
    <row r="38" spans="1:8" s="107" customFormat="1">
      <c r="A38" s="102" t="s">
        <v>138</v>
      </c>
      <c r="B38" s="135" t="s">
        <v>164</v>
      </c>
      <c r="C38" s="90" t="s">
        <v>165</v>
      </c>
      <c r="D38" s="119" t="s">
        <v>137</v>
      </c>
      <c r="E38" s="136">
        <v>50</v>
      </c>
      <c r="F38" s="133"/>
      <c r="G38" s="105"/>
      <c r="H38" s="134" t="s">
        <v>145</v>
      </c>
    </row>
    <row r="39" spans="1:8" s="107" customFormat="1" ht="63.75">
      <c r="A39" s="102">
        <v>21</v>
      </c>
      <c r="B39" s="135">
        <v>1.22</v>
      </c>
      <c r="C39" s="90" t="s">
        <v>220</v>
      </c>
      <c r="D39" s="119"/>
      <c r="E39" s="120"/>
      <c r="F39" s="133"/>
      <c r="G39" s="105"/>
      <c r="H39" s="134"/>
    </row>
    <row r="40" spans="1:8" s="107" customFormat="1">
      <c r="A40" s="102" t="s">
        <v>135</v>
      </c>
      <c r="B40" s="135" t="s">
        <v>166</v>
      </c>
      <c r="C40" s="90" t="s">
        <v>167</v>
      </c>
      <c r="D40" s="119" t="s">
        <v>76</v>
      </c>
      <c r="E40" s="120">
        <v>1</v>
      </c>
      <c r="F40" s="133"/>
      <c r="G40" s="105"/>
      <c r="H40" s="134" t="s">
        <v>145</v>
      </c>
    </row>
    <row r="41" spans="1:8" s="107" customFormat="1">
      <c r="A41" s="102" t="s">
        <v>138</v>
      </c>
      <c r="B41" s="135" t="s">
        <v>168</v>
      </c>
      <c r="C41" s="90" t="s">
        <v>169</v>
      </c>
      <c r="D41" s="119" t="s">
        <v>76</v>
      </c>
      <c r="E41" s="120">
        <v>1</v>
      </c>
      <c r="F41" s="133"/>
      <c r="G41" s="105"/>
      <c r="H41" s="134" t="s">
        <v>145</v>
      </c>
    </row>
    <row r="42" spans="1:8" s="107" customFormat="1" ht="63.75">
      <c r="A42" s="102">
        <v>22</v>
      </c>
      <c r="B42" s="135">
        <v>1.24</v>
      </c>
      <c r="C42" s="90" t="s">
        <v>221</v>
      </c>
      <c r="D42" s="119"/>
      <c r="E42" s="120"/>
      <c r="F42" s="133"/>
      <c r="G42" s="105"/>
      <c r="H42" s="134"/>
    </row>
    <row r="43" spans="1:8" s="107" customFormat="1">
      <c r="A43" s="102" t="s">
        <v>135</v>
      </c>
      <c r="B43" s="135" t="s">
        <v>170</v>
      </c>
      <c r="C43" s="90" t="s">
        <v>171</v>
      </c>
      <c r="D43" s="119" t="s">
        <v>76</v>
      </c>
      <c r="E43" s="114">
        <v>2</v>
      </c>
      <c r="F43" s="133"/>
      <c r="G43" s="105"/>
      <c r="H43" s="134" t="s">
        <v>145</v>
      </c>
    </row>
    <row r="44" spans="1:8" s="107" customFormat="1">
      <c r="A44" s="102" t="s">
        <v>138</v>
      </c>
      <c r="B44" s="135" t="s">
        <v>172</v>
      </c>
      <c r="C44" s="90" t="s">
        <v>173</v>
      </c>
      <c r="D44" s="119" t="s">
        <v>76</v>
      </c>
      <c r="E44" s="114">
        <v>2</v>
      </c>
      <c r="F44" s="133"/>
      <c r="G44" s="105"/>
      <c r="H44" s="134" t="s">
        <v>145</v>
      </c>
    </row>
    <row r="45" spans="1:8" s="107" customFormat="1" ht="63.75">
      <c r="A45" s="102">
        <v>23</v>
      </c>
      <c r="B45" s="135">
        <v>1.25</v>
      </c>
      <c r="C45" s="90" t="s">
        <v>222</v>
      </c>
      <c r="D45" s="119" t="s">
        <v>76</v>
      </c>
      <c r="E45" s="114">
        <v>46</v>
      </c>
      <c r="F45" s="133"/>
      <c r="G45" s="105"/>
      <c r="H45" s="134" t="s">
        <v>145</v>
      </c>
    </row>
    <row r="46" spans="1:8" s="107" customFormat="1" ht="51">
      <c r="A46" s="102">
        <v>24</v>
      </c>
      <c r="B46" s="135">
        <v>1.26</v>
      </c>
      <c r="C46" s="90" t="s">
        <v>223</v>
      </c>
      <c r="D46" s="119" t="s">
        <v>76</v>
      </c>
      <c r="E46" s="114">
        <v>20</v>
      </c>
      <c r="F46" s="133"/>
      <c r="G46" s="105"/>
      <c r="H46" s="134" t="s">
        <v>145</v>
      </c>
    </row>
    <row r="47" spans="1:8" s="107" customFormat="1" ht="51">
      <c r="A47" s="102">
        <v>25</v>
      </c>
      <c r="B47" s="135">
        <v>1.27</v>
      </c>
      <c r="C47" s="90" t="s">
        <v>224</v>
      </c>
      <c r="D47" s="119"/>
      <c r="E47" s="114"/>
      <c r="F47" s="133"/>
      <c r="G47" s="105"/>
      <c r="H47" s="134"/>
    </row>
    <row r="48" spans="1:8" s="107" customFormat="1" ht="19.5" customHeight="1">
      <c r="A48" s="102"/>
      <c r="B48" s="135" t="s">
        <v>174</v>
      </c>
      <c r="C48" s="90" t="s">
        <v>175</v>
      </c>
      <c r="D48" s="119" t="s">
        <v>76</v>
      </c>
      <c r="E48" s="114">
        <v>46</v>
      </c>
      <c r="F48" s="133"/>
      <c r="G48" s="105"/>
      <c r="H48" s="134" t="s">
        <v>145</v>
      </c>
    </row>
    <row r="49" spans="1:8" s="107" customFormat="1" ht="91.5" customHeight="1">
      <c r="A49" s="102">
        <v>26</v>
      </c>
      <c r="B49" s="135">
        <v>1.31</v>
      </c>
      <c r="C49" s="90" t="s">
        <v>225</v>
      </c>
      <c r="D49" s="119" t="s">
        <v>76</v>
      </c>
      <c r="E49" s="120">
        <v>84</v>
      </c>
      <c r="F49" s="133"/>
      <c r="G49" s="105"/>
      <c r="H49" s="134" t="s">
        <v>145</v>
      </c>
    </row>
    <row r="50" spans="1:8" s="107" customFormat="1" ht="77.25" customHeight="1">
      <c r="A50" s="102">
        <v>27</v>
      </c>
      <c r="B50" s="135">
        <v>1.32</v>
      </c>
      <c r="C50" s="90" t="s">
        <v>226</v>
      </c>
      <c r="D50" s="119" t="s">
        <v>76</v>
      </c>
      <c r="E50" s="120">
        <v>17</v>
      </c>
      <c r="F50" s="133"/>
      <c r="G50" s="105"/>
      <c r="H50" s="134" t="s">
        <v>145</v>
      </c>
    </row>
    <row r="51" spans="1:8" s="107" customFormat="1" ht="52.5" customHeight="1">
      <c r="A51" s="102">
        <v>28</v>
      </c>
      <c r="B51" s="135">
        <v>1.33</v>
      </c>
      <c r="C51" s="90" t="s">
        <v>227</v>
      </c>
      <c r="D51" s="119" t="s">
        <v>76</v>
      </c>
      <c r="E51" s="120">
        <v>30</v>
      </c>
      <c r="F51" s="133"/>
      <c r="G51" s="105"/>
      <c r="H51" s="134" t="s">
        <v>145</v>
      </c>
    </row>
    <row r="52" spans="1:8" s="107" customFormat="1" ht="38.25">
      <c r="A52" s="102">
        <v>29</v>
      </c>
      <c r="B52" s="135">
        <v>1.38</v>
      </c>
      <c r="C52" s="90" t="s">
        <v>228</v>
      </c>
      <c r="D52" s="119" t="s">
        <v>76</v>
      </c>
      <c r="E52" s="120">
        <v>2</v>
      </c>
      <c r="F52" s="133"/>
      <c r="G52" s="105"/>
      <c r="H52" s="134" t="s">
        <v>145</v>
      </c>
    </row>
    <row r="53" spans="1:8" s="107" customFormat="1" ht="102">
      <c r="A53" s="102">
        <v>30</v>
      </c>
      <c r="B53" s="135">
        <v>1.41</v>
      </c>
      <c r="C53" s="121" t="s">
        <v>229</v>
      </c>
      <c r="D53" s="119" t="s">
        <v>76</v>
      </c>
      <c r="E53" s="120">
        <v>70</v>
      </c>
      <c r="F53" s="133"/>
      <c r="G53" s="105"/>
      <c r="H53" s="134" t="s">
        <v>145</v>
      </c>
    </row>
    <row r="54" spans="1:8" s="107" customFormat="1" ht="128.25" customHeight="1">
      <c r="A54" s="102">
        <v>31</v>
      </c>
      <c r="B54" s="137">
        <v>1.42</v>
      </c>
      <c r="C54" s="138" t="s">
        <v>230</v>
      </c>
      <c r="D54" s="139" t="s">
        <v>76</v>
      </c>
      <c r="E54" s="120">
        <v>7</v>
      </c>
      <c r="F54" s="140"/>
      <c r="G54" s="105"/>
      <c r="H54" s="134" t="s">
        <v>145</v>
      </c>
    </row>
    <row r="55" spans="1:8" s="107" customFormat="1" ht="102">
      <c r="A55" s="102">
        <v>32</v>
      </c>
      <c r="B55" s="135">
        <v>1.43</v>
      </c>
      <c r="C55" s="90" t="s">
        <v>231</v>
      </c>
      <c r="D55" s="119" t="s">
        <v>76</v>
      </c>
      <c r="E55" s="120">
        <v>14</v>
      </c>
      <c r="F55" s="133"/>
      <c r="G55" s="105"/>
      <c r="H55" s="134" t="s">
        <v>145</v>
      </c>
    </row>
    <row r="56" spans="1:8" s="107" customFormat="1" ht="70.5" customHeight="1">
      <c r="A56" s="102">
        <v>33</v>
      </c>
      <c r="B56" s="135">
        <v>1.44</v>
      </c>
      <c r="C56" s="90" t="s">
        <v>232</v>
      </c>
      <c r="D56" s="119" t="s">
        <v>76</v>
      </c>
      <c r="E56" s="120">
        <v>46</v>
      </c>
      <c r="F56" s="133"/>
      <c r="G56" s="105"/>
      <c r="H56" s="134" t="s">
        <v>145</v>
      </c>
    </row>
    <row r="57" spans="1:8" s="107" customFormat="1" ht="76.5">
      <c r="A57" s="102">
        <v>34</v>
      </c>
      <c r="B57" s="135">
        <v>1.47</v>
      </c>
      <c r="C57" s="90" t="s">
        <v>233</v>
      </c>
      <c r="D57" s="119" t="s">
        <v>76</v>
      </c>
      <c r="E57" s="120">
        <v>46</v>
      </c>
      <c r="F57" s="133"/>
      <c r="G57" s="105"/>
      <c r="H57" s="134" t="s">
        <v>145</v>
      </c>
    </row>
    <row r="58" spans="1:8" s="107" customFormat="1" ht="76.5">
      <c r="A58" s="102">
        <v>35</v>
      </c>
      <c r="B58" s="135">
        <v>1.48</v>
      </c>
      <c r="C58" s="90" t="s">
        <v>234</v>
      </c>
      <c r="D58" s="119" t="s">
        <v>76</v>
      </c>
      <c r="E58" s="120">
        <v>46</v>
      </c>
      <c r="F58" s="133"/>
      <c r="G58" s="105"/>
      <c r="H58" s="134" t="s">
        <v>145</v>
      </c>
    </row>
    <row r="59" spans="1:8" s="107" customFormat="1" ht="51">
      <c r="A59" s="102">
        <v>36</v>
      </c>
      <c r="B59" s="135" t="s">
        <v>176</v>
      </c>
      <c r="C59" s="90" t="s">
        <v>235</v>
      </c>
      <c r="D59" s="119"/>
      <c r="E59" s="120"/>
      <c r="F59" s="110"/>
      <c r="G59" s="105"/>
      <c r="H59" s="134"/>
    </row>
    <row r="60" spans="1:8" s="107" customFormat="1">
      <c r="A60" s="102"/>
      <c r="B60" s="135" t="s">
        <v>177</v>
      </c>
      <c r="C60" s="90" t="s">
        <v>178</v>
      </c>
      <c r="D60" s="119" t="s">
        <v>76</v>
      </c>
      <c r="E60" s="120">
        <v>6</v>
      </c>
      <c r="F60" s="133"/>
      <c r="G60" s="105"/>
      <c r="H60" s="134" t="s">
        <v>145</v>
      </c>
    </row>
    <row r="61" spans="1:8" s="107" customFormat="1" ht="51">
      <c r="A61" s="102">
        <v>37</v>
      </c>
      <c r="B61" s="135" t="s">
        <v>179</v>
      </c>
      <c r="C61" s="90" t="s">
        <v>180</v>
      </c>
      <c r="D61" s="119" t="s">
        <v>137</v>
      </c>
      <c r="E61" s="120">
        <v>450</v>
      </c>
      <c r="F61" s="133"/>
      <c r="G61" s="105"/>
      <c r="H61" s="134" t="s">
        <v>145</v>
      </c>
    </row>
    <row r="62" spans="1:8" s="107" customFormat="1" ht="63.75">
      <c r="A62" s="102">
        <v>38</v>
      </c>
      <c r="B62" s="135">
        <v>2.2000000000000002</v>
      </c>
      <c r="C62" s="90" t="s">
        <v>236</v>
      </c>
      <c r="D62" s="119"/>
      <c r="E62" s="120"/>
      <c r="F62" s="110"/>
      <c r="G62" s="105"/>
      <c r="H62" s="134"/>
    </row>
    <row r="63" spans="1:8" s="107" customFormat="1" ht="13.5" customHeight="1">
      <c r="A63" s="102"/>
      <c r="B63" s="135" t="s">
        <v>181</v>
      </c>
      <c r="C63" s="90" t="s">
        <v>182</v>
      </c>
      <c r="D63" s="119" t="s">
        <v>76</v>
      </c>
      <c r="E63" s="120">
        <v>1</v>
      </c>
      <c r="F63" s="110"/>
      <c r="G63" s="105"/>
      <c r="H63" s="134" t="s">
        <v>145</v>
      </c>
    </row>
    <row r="64" spans="1:8" s="147" customFormat="1" ht="102">
      <c r="A64" s="141">
        <v>39</v>
      </c>
      <c r="B64" s="142">
        <v>2.2999999999999998</v>
      </c>
      <c r="C64" s="143" t="s">
        <v>237</v>
      </c>
      <c r="D64" s="144"/>
      <c r="E64" s="136"/>
      <c r="F64" s="145"/>
      <c r="G64" s="105"/>
      <c r="H64" s="146"/>
    </row>
    <row r="65" spans="1:8" s="107" customFormat="1">
      <c r="A65" s="102"/>
      <c r="B65" s="135" t="s">
        <v>183</v>
      </c>
      <c r="C65" s="90" t="s">
        <v>184</v>
      </c>
      <c r="D65" s="119" t="s">
        <v>76</v>
      </c>
      <c r="E65" s="120">
        <v>1</v>
      </c>
      <c r="F65" s="133"/>
      <c r="G65" s="105"/>
      <c r="H65" s="134" t="s">
        <v>145</v>
      </c>
    </row>
    <row r="66" spans="1:8" s="107" customFormat="1" ht="102">
      <c r="A66" s="102">
        <v>40</v>
      </c>
      <c r="B66" s="135">
        <v>2.4</v>
      </c>
      <c r="C66" s="90" t="s">
        <v>238</v>
      </c>
      <c r="D66" s="119"/>
      <c r="E66" s="120"/>
      <c r="F66" s="133"/>
      <c r="G66" s="105"/>
      <c r="H66" s="134"/>
    </row>
    <row r="67" spans="1:8" s="107" customFormat="1">
      <c r="A67" s="126"/>
      <c r="B67" s="135" t="s">
        <v>185</v>
      </c>
      <c r="C67" s="90" t="s">
        <v>186</v>
      </c>
      <c r="D67" s="119" t="s">
        <v>76</v>
      </c>
      <c r="E67" s="120">
        <v>3</v>
      </c>
      <c r="F67" s="133"/>
      <c r="G67" s="105"/>
      <c r="H67" s="134" t="s">
        <v>145</v>
      </c>
    </row>
    <row r="68" spans="1:8" s="107" customFormat="1" ht="153">
      <c r="A68" s="110">
        <v>41</v>
      </c>
      <c r="B68" s="135" t="s">
        <v>187</v>
      </c>
      <c r="C68" s="90" t="s">
        <v>239</v>
      </c>
      <c r="D68" s="119"/>
      <c r="E68" s="120"/>
      <c r="F68" s="133"/>
      <c r="G68" s="105"/>
      <c r="H68" s="134"/>
    </row>
    <row r="69" spans="1:8" s="107" customFormat="1">
      <c r="A69" s="102"/>
      <c r="B69" s="135" t="s">
        <v>188</v>
      </c>
      <c r="C69" s="90" t="s">
        <v>189</v>
      </c>
      <c r="D69" s="119" t="s">
        <v>76</v>
      </c>
      <c r="E69" s="114">
        <v>1</v>
      </c>
      <c r="F69" s="133"/>
      <c r="G69" s="105"/>
      <c r="H69" s="146" t="s">
        <v>190</v>
      </c>
    </row>
    <row r="70" spans="1:8" s="107" customFormat="1" ht="76.5">
      <c r="A70" s="102">
        <v>42</v>
      </c>
      <c r="B70" s="135" t="s">
        <v>191</v>
      </c>
      <c r="C70" s="90" t="s">
        <v>240</v>
      </c>
      <c r="D70" s="119"/>
      <c r="E70" s="114"/>
      <c r="F70" s="133"/>
      <c r="G70" s="105"/>
      <c r="H70" s="134"/>
    </row>
    <row r="71" spans="1:8" s="107" customFormat="1">
      <c r="A71" s="102" t="s">
        <v>135</v>
      </c>
      <c r="B71" s="135" t="s">
        <v>192</v>
      </c>
      <c r="C71" s="90" t="s">
        <v>193</v>
      </c>
      <c r="D71" s="119" t="s">
        <v>76</v>
      </c>
      <c r="E71" s="114">
        <v>36</v>
      </c>
      <c r="F71" s="133"/>
      <c r="G71" s="105"/>
      <c r="H71" s="134" t="s">
        <v>145</v>
      </c>
    </row>
    <row r="72" spans="1:8" s="107" customFormat="1">
      <c r="A72" s="102" t="s">
        <v>138</v>
      </c>
      <c r="B72" s="135" t="s">
        <v>194</v>
      </c>
      <c r="C72" s="90" t="s">
        <v>195</v>
      </c>
      <c r="D72" s="119" t="s">
        <v>76</v>
      </c>
      <c r="E72" s="114">
        <v>3</v>
      </c>
      <c r="F72" s="133"/>
      <c r="G72" s="105"/>
      <c r="H72" s="134" t="s">
        <v>145</v>
      </c>
    </row>
    <row r="73" spans="1:8" s="107" customFormat="1" ht="38.25">
      <c r="A73" s="102">
        <v>43</v>
      </c>
      <c r="B73" s="135">
        <v>2.11</v>
      </c>
      <c r="C73" s="90" t="s">
        <v>241</v>
      </c>
      <c r="D73" s="119" t="s">
        <v>76</v>
      </c>
      <c r="E73" s="114">
        <v>35</v>
      </c>
      <c r="F73" s="133"/>
      <c r="G73" s="105"/>
      <c r="H73" s="134" t="s">
        <v>145</v>
      </c>
    </row>
    <row r="74" spans="1:8" s="107" customFormat="1" ht="58.5" customHeight="1">
      <c r="A74" s="102">
        <v>44</v>
      </c>
      <c r="B74" s="135">
        <v>2.12</v>
      </c>
      <c r="C74" s="90" t="s">
        <v>196</v>
      </c>
      <c r="D74" s="119"/>
      <c r="E74" s="114"/>
      <c r="F74" s="133"/>
      <c r="G74" s="105"/>
      <c r="H74" s="134"/>
    </row>
    <row r="75" spans="1:8" s="107" customFormat="1" ht="20.25" customHeight="1">
      <c r="A75" s="102"/>
      <c r="B75" s="135" t="s">
        <v>197</v>
      </c>
      <c r="C75" s="90" t="s">
        <v>198</v>
      </c>
      <c r="D75" s="119" t="s">
        <v>76</v>
      </c>
      <c r="E75" s="114">
        <v>1</v>
      </c>
      <c r="F75" s="133"/>
      <c r="G75" s="105"/>
      <c r="H75" s="134" t="s">
        <v>145</v>
      </c>
    </row>
    <row r="76" spans="1:8" s="107" customFormat="1" ht="54" customHeight="1">
      <c r="A76" s="102">
        <v>45</v>
      </c>
      <c r="B76" s="135">
        <v>2.13</v>
      </c>
      <c r="C76" s="90" t="s">
        <v>242</v>
      </c>
      <c r="D76" s="119"/>
      <c r="E76" s="114"/>
      <c r="F76" s="133"/>
      <c r="G76" s="105"/>
      <c r="H76" s="134"/>
    </row>
    <row r="77" spans="1:8" s="107" customFormat="1">
      <c r="A77" s="102"/>
      <c r="B77" s="135" t="s">
        <v>199</v>
      </c>
      <c r="C77" s="90" t="s">
        <v>198</v>
      </c>
      <c r="D77" s="119" t="s">
        <v>76</v>
      </c>
      <c r="E77" s="114">
        <v>3</v>
      </c>
      <c r="F77" s="133"/>
      <c r="G77" s="105"/>
      <c r="H77" s="134" t="s">
        <v>145</v>
      </c>
    </row>
    <row r="78" spans="1:8" s="107" customFormat="1" ht="90" customHeight="1">
      <c r="A78" s="102">
        <v>46</v>
      </c>
      <c r="B78" s="135">
        <v>2.14</v>
      </c>
      <c r="C78" s="90" t="s">
        <v>243</v>
      </c>
      <c r="D78" s="119"/>
      <c r="E78" s="114"/>
      <c r="F78" s="133"/>
      <c r="G78" s="105"/>
      <c r="H78" s="134"/>
    </row>
    <row r="79" spans="1:8" s="107" customFormat="1">
      <c r="A79" s="102"/>
      <c r="B79" s="135" t="s">
        <v>200</v>
      </c>
      <c r="C79" s="90" t="s">
        <v>201</v>
      </c>
      <c r="D79" s="119" t="s">
        <v>76</v>
      </c>
      <c r="E79" s="114">
        <v>1</v>
      </c>
      <c r="F79" s="133"/>
      <c r="G79" s="105"/>
      <c r="H79" s="134" t="s">
        <v>145</v>
      </c>
    </row>
    <row r="80" spans="1:8" s="107" customFormat="1" ht="79.5" customHeight="1">
      <c r="A80" s="102">
        <v>47</v>
      </c>
      <c r="B80" s="135">
        <v>2.15</v>
      </c>
      <c r="C80" s="90" t="s">
        <v>244</v>
      </c>
      <c r="D80" s="119"/>
      <c r="E80" s="114"/>
      <c r="F80" s="133"/>
      <c r="G80" s="105"/>
      <c r="H80" s="134"/>
    </row>
    <row r="81" spans="1:8" s="107" customFormat="1">
      <c r="A81" s="102" t="s">
        <v>135</v>
      </c>
      <c r="B81" s="135" t="s">
        <v>202</v>
      </c>
      <c r="C81" s="90" t="s">
        <v>201</v>
      </c>
      <c r="D81" s="119" t="s">
        <v>76</v>
      </c>
      <c r="E81" s="114">
        <v>2</v>
      </c>
      <c r="F81" s="133"/>
      <c r="G81" s="105"/>
      <c r="H81" s="134" t="s">
        <v>145</v>
      </c>
    </row>
    <row r="82" spans="1:8" s="107" customFormat="1">
      <c r="A82" s="102" t="s">
        <v>138</v>
      </c>
      <c r="B82" s="135" t="s">
        <v>203</v>
      </c>
      <c r="C82" s="90" t="s">
        <v>198</v>
      </c>
      <c r="D82" s="119" t="s">
        <v>76</v>
      </c>
      <c r="E82" s="114">
        <v>1</v>
      </c>
      <c r="F82" s="133"/>
      <c r="G82" s="105"/>
      <c r="H82" s="134" t="s">
        <v>145</v>
      </c>
    </row>
    <row r="83" spans="1:8" s="107" customFormat="1" ht="56.25" customHeight="1">
      <c r="A83" s="102">
        <v>48</v>
      </c>
      <c r="B83" s="135">
        <v>2.21</v>
      </c>
      <c r="C83" s="90" t="s">
        <v>204</v>
      </c>
      <c r="D83" s="119" t="s">
        <v>76</v>
      </c>
      <c r="E83" s="114">
        <v>1</v>
      </c>
      <c r="F83" s="133"/>
      <c r="G83" s="105"/>
      <c r="H83" s="134" t="s">
        <v>145</v>
      </c>
    </row>
    <row r="84" spans="1:8" s="107" customFormat="1" ht="76.5">
      <c r="A84" s="102">
        <v>49</v>
      </c>
      <c r="B84" s="135">
        <v>5.2</v>
      </c>
      <c r="C84" s="90" t="s">
        <v>245</v>
      </c>
      <c r="D84" s="119" t="s">
        <v>76</v>
      </c>
      <c r="E84" s="114">
        <v>2</v>
      </c>
      <c r="F84" s="133"/>
      <c r="G84" s="105"/>
      <c r="H84" s="134" t="s">
        <v>145</v>
      </c>
    </row>
    <row r="85" spans="1:8" s="107" customFormat="1" ht="52.5" customHeight="1">
      <c r="A85" s="102">
        <v>50</v>
      </c>
      <c r="B85" s="135">
        <v>5.16</v>
      </c>
      <c r="C85" s="90" t="s">
        <v>246</v>
      </c>
      <c r="D85" s="119" t="s">
        <v>137</v>
      </c>
      <c r="E85" s="114">
        <v>60</v>
      </c>
      <c r="F85" s="133"/>
      <c r="G85" s="105"/>
      <c r="H85" s="134" t="s">
        <v>145</v>
      </c>
    </row>
    <row r="86" spans="1:8" s="107" customFormat="1" ht="63.75">
      <c r="A86" s="102">
        <v>51</v>
      </c>
      <c r="B86" s="135">
        <v>7.1</v>
      </c>
      <c r="C86" s="90" t="s">
        <v>205</v>
      </c>
      <c r="D86" s="119"/>
      <c r="E86" s="114"/>
      <c r="F86" s="133"/>
      <c r="G86" s="105"/>
      <c r="H86" s="134"/>
    </row>
    <row r="87" spans="1:8" s="107" customFormat="1">
      <c r="A87" s="102"/>
      <c r="B87" s="135" t="s">
        <v>206</v>
      </c>
      <c r="C87" s="90" t="s">
        <v>207</v>
      </c>
      <c r="D87" s="119" t="s">
        <v>137</v>
      </c>
      <c r="E87" s="114">
        <v>35</v>
      </c>
      <c r="F87" s="133"/>
      <c r="G87" s="105"/>
      <c r="H87" s="134" t="s">
        <v>145</v>
      </c>
    </row>
    <row r="88" spans="1:8" s="107" customFormat="1" ht="103.5" customHeight="1">
      <c r="A88" s="102">
        <v>52</v>
      </c>
      <c r="B88" s="135">
        <v>9.1</v>
      </c>
      <c r="C88" s="90" t="s">
        <v>247</v>
      </c>
      <c r="D88" s="119"/>
      <c r="E88" s="114"/>
      <c r="F88" s="133"/>
      <c r="G88" s="105"/>
      <c r="H88" s="134"/>
    </row>
    <row r="89" spans="1:8" s="107" customFormat="1" ht="13.5" customHeight="1">
      <c r="A89" s="110" t="s">
        <v>135</v>
      </c>
      <c r="B89" s="148" t="s">
        <v>208</v>
      </c>
      <c r="C89" s="105" t="s">
        <v>209</v>
      </c>
      <c r="D89" s="102" t="s">
        <v>76</v>
      </c>
      <c r="E89" s="114">
        <v>2</v>
      </c>
      <c r="F89" s="149"/>
      <c r="G89" s="105"/>
      <c r="H89" s="134" t="s">
        <v>145</v>
      </c>
    </row>
    <row r="90" spans="1:8" s="107" customFormat="1" ht="20.25" customHeight="1">
      <c r="A90" s="102" t="s">
        <v>138</v>
      </c>
      <c r="B90" s="102" t="s">
        <v>210</v>
      </c>
      <c r="C90" s="105" t="s">
        <v>211</v>
      </c>
      <c r="D90" s="102" t="s">
        <v>76</v>
      </c>
      <c r="E90" s="120">
        <v>2</v>
      </c>
      <c r="F90" s="102"/>
      <c r="G90" s="105"/>
      <c r="H90" s="134" t="s">
        <v>145</v>
      </c>
    </row>
    <row r="91" spans="1:8" ht="12" customHeight="1">
      <c r="A91" s="97"/>
      <c r="B91" s="97"/>
      <c r="C91" s="97" t="s">
        <v>71</v>
      </c>
      <c r="D91" s="98"/>
      <c r="E91" s="98"/>
      <c r="F91" s="98"/>
      <c r="G91" s="99"/>
    </row>
    <row r="92" spans="1:8" ht="15.75" customHeight="1">
      <c r="A92" s="97"/>
      <c r="B92" s="97"/>
      <c r="C92" s="97" t="s">
        <v>72</v>
      </c>
      <c r="D92" s="98"/>
      <c r="E92" s="98"/>
      <c r="F92" s="98"/>
      <c r="G92" s="99"/>
    </row>
    <row r="93" spans="1:8" s="154" customFormat="1" ht="15.75" customHeight="1">
      <c r="A93" s="151"/>
      <c r="B93" s="151"/>
      <c r="C93" s="151" t="s">
        <v>252</v>
      </c>
      <c r="D93" s="152"/>
      <c r="E93" s="152"/>
      <c r="F93" s="152"/>
      <c r="G93" s="153"/>
    </row>
  </sheetData>
  <mergeCells count="3">
    <mergeCell ref="A1:G1"/>
    <mergeCell ref="A2:G2"/>
    <mergeCell ref="A4:G4"/>
  </mergeCells>
  <pageMargins left="0.70866141732283472" right="0.70866141732283472" top="0.74803149606299213" bottom="0.74803149606299213"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dimension ref="A1:M258"/>
  <sheetViews>
    <sheetView view="pageBreakPreview" topLeftCell="A256" zoomScaleSheetLayoutView="100" workbookViewId="0">
      <selection activeCell="A150" sqref="A150:XFD166"/>
    </sheetView>
  </sheetViews>
  <sheetFormatPr defaultRowHeight="12.75"/>
  <cols>
    <col min="1" max="1" width="5.85546875" style="65" customWidth="1"/>
    <col min="2" max="2" width="33.7109375" style="66" customWidth="1"/>
    <col min="3" max="3" width="4.140625" style="66" customWidth="1"/>
    <col min="4" max="4" width="5.140625" style="22" customWidth="1"/>
    <col min="5" max="6" width="7.85546875" style="22" customWidth="1"/>
    <col min="7" max="7" width="6.85546875" style="22" customWidth="1"/>
    <col min="8" max="8" width="7.42578125" style="10" customWidth="1"/>
    <col min="9" max="9" width="5.85546875" style="10" customWidth="1"/>
    <col min="10" max="16384" width="9.140625" style="10"/>
  </cols>
  <sheetData>
    <row r="1" spans="1:9" s="2" customFormat="1">
      <c r="A1" s="157" t="s">
        <v>3</v>
      </c>
      <c r="B1" s="157"/>
      <c r="C1" s="157"/>
      <c r="D1" s="157"/>
      <c r="E1" s="157"/>
      <c r="F1" s="157"/>
      <c r="G1" s="157"/>
      <c r="H1" s="1"/>
      <c r="I1" s="1"/>
    </row>
    <row r="2" spans="1:9" s="2" customFormat="1">
      <c r="A2" s="157" t="s">
        <v>4</v>
      </c>
      <c r="B2" s="157"/>
      <c r="C2" s="157"/>
      <c r="D2" s="157"/>
      <c r="E2" s="157"/>
      <c r="F2" s="157"/>
      <c r="G2" s="157"/>
      <c r="H2" s="1"/>
      <c r="I2" s="1"/>
    </row>
    <row r="3" spans="1:9" s="2" customFormat="1">
      <c r="A3" s="24" t="s">
        <v>0</v>
      </c>
      <c r="B3" s="25" t="s">
        <v>2</v>
      </c>
      <c r="C3" s="25"/>
      <c r="D3" s="3" t="s">
        <v>6</v>
      </c>
      <c r="E3" s="3" t="s">
        <v>7</v>
      </c>
      <c r="F3" s="3" t="s">
        <v>8</v>
      </c>
      <c r="G3" s="3" t="s">
        <v>9</v>
      </c>
      <c r="H3" s="3" t="s">
        <v>18</v>
      </c>
      <c r="I3" s="3" t="s">
        <v>75</v>
      </c>
    </row>
    <row r="4" spans="1:9" s="7" customFormat="1" ht="337.5" customHeight="1">
      <c r="A4" s="4">
        <v>1</v>
      </c>
      <c r="B4" s="5" t="s">
        <v>26</v>
      </c>
      <c r="C4" s="5"/>
      <c r="D4" s="21"/>
      <c r="E4" s="21"/>
      <c r="F4" s="21"/>
      <c r="G4" s="21"/>
      <c r="H4" s="6"/>
      <c r="I4" s="6"/>
    </row>
    <row r="5" spans="1:9" s="7" customFormat="1" ht="191.25">
      <c r="A5" s="4"/>
      <c r="B5" s="5" t="s">
        <v>27</v>
      </c>
      <c r="C5" s="5"/>
      <c r="D5" s="21"/>
      <c r="E5" s="21"/>
      <c r="F5" s="21"/>
      <c r="G5" s="21"/>
      <c r="H5" s="6"/>
      <c r="I5" s="6"/>
    </row>
    <row r="6" spans="1:9" s="7" customFormat="1">
      <c r="A6" s="4"/>
      <c r="B6" s="26" t="s">
        <v>5</v>
      </c>
      <c r="C6" s="26"/>
      <c r="D6" s="21"/>
      <c r="E6" s="21"/>
      <c r="F6" s="21"/>
      <c r="G6" s="21"/>
      <c r="H6" s="6"/>
      <c r="I6" s="6"/>
    </row>
    <row r="7" spans="1:9" s="7" customFormat="1">
      <c r="A7" s="4"/>
      <c r="B7" s="27" t="s">
        <v>34</v>
      </c>
      <c r="C7" s="27"/>
      <c r="D7" s="68">
        <v>1</v>
      </c>
      <c r="E7" s="68">
        <v>5.8</v>
      </c>
      <c r="F7" s="68"/>
      <c r="G7" s="68">
        <v>3.2</v>
      </c>
      <c r="H7" s="9">
        <f>G7*E7*D7</f>
        <v>18.559999999999999</v>
      </c>
      <c r="I7" s="6"/>
    </row>
    <row r="8" spans="1:9" s="7" customFormat="1">
      <c r="A8" s="4"/>
      <c r="B8" s="27" t="s">
        <v>35</v>
      </c>
      <c r="C8" s="27"/>
      <c r="D8" s="68">
        <v>1</v>
      </c>
      <c r="E8" s="68">
        <f>5.34-(0.48+0.2)</f>
        <v>4.66</v>
      </c>
      <c r="F8" s="68"/>
      <c r="G8" s="68">
        <v>3.2</v>
      </c>
      <c r="H8" s="9">
        <f>G8*E8*D8</f>
        <v>14.912000000000001</v>
      </c>
      <c r="I8" s="6"/>
    </row>
    <row r="9" spans="1:9">
      <c r="A9" s="23"/>
      <c r="B9" s="27" t="s">
        <v>10</v>
      </c>
      <c r="C9" s="27"/>
      <c r="D9" s="68">
        <v>1</v>
      </c>
      <c r="E9" s="68">
        <v>3</v>
      </c>
      <c r="F9" s="68"/>
      <c r="G9" s="68">
        <v>3.2</v>
      </c>
      <c r="H9" s="9">
        <f>G9*E9*D9</f>
        <v>9.6000000000000014</v>
      </c>
      <c r="I9" s="8"/>
    </row>
    <row r="10" spans="1:9">
      <c r="A10" s="23"/>
      <c r="B10" s="27" t="s">
        <v>11</v>
      </c>
      <c r="C10" s="27"/>
      <c r="D10" s="68">
        <v>1</v>
      </c>
      <c r="E10" s="68">
        <v>2</v>
      </c>
      <c r="F10" s="68"/>
      <c r="G10" s="68">
        <v>3.2</v>
      </c>
      <c r="H10" s="9">
        <f t="shared" ref="H10:H16" si="0">G10*E10*D10</f>
        <v>6.4</v>
      </c>
      <c r="I10" s="8"/>
    </row>
    <row r="11" spans="1:9">
      <c r="A11" s="23"/>
      <c r="B11" s="27" t="s">
        <v>12</v>
      </c>
      <c r="C11" s="27"/>
      <c r="D11" s="68">
        <v>1</v>
      </c>
      <c r="E11" s="68">
        <v>5.18</v>
      </c>
      <c r="F11" s="68"/>
      <c r="G11" s="68">
        <v>3.2</v>
      </c>
      <c r="H11" s="9">
        <f t="shared" si="0"/>
        <v>16.576000000000001</v>
      </c>
      <c r="I11" s="8"/>
    </row>
    <row r="12" spans="1:9">
      <c r="A12" s="23"/>
      <c r="B12" s="27" t="s">
        <v>13</v>
      </c>
      <c r="C12" s="27"/>
      <c r="D12" s="68">
        <v>1</v>
      </c>
      <c r="E12" s="68">
        <v>11.23</v>
      </c>
      <c r="F12" s="68"/>
      <c r="G12" s="68">
        <v>3.2</v>
      </c>
      <c r="H12" s="9">
        <f t="shared" si="0"/>
        <v>35.936</v>
      </c>
      <c r="I12" s="8"/>
    </row>
    <row r="13" spans="1:9">
      <c r="A13" s="23"/>
      <c r="B13" s="26" t="s">
        <v>14</v>
      </c>
      <c r="C13" s="26"/>
      <c r="D13" s="68"/>
      <c r="E13" s="68"/>
      <c r="F13" s="68"/>
      <c r="G13" s="68"/>
      <c r="H13" s="9"/>
      <c r="I13" s="8"/>
    </row>
    <row r="14" spans="1:9">
      <c r="A14" s="23"/>
      <c r="B14" s="27" t="s">
        <v>15</v>
      </c>
      <c r="C14" s="27"/>
      <c r="D14" s="68">
        <v>1</v>
      </c>
      <c r="E14" s="68">
        <v>5.3</v>
      </c>
      <c r="F14" s="68"/>
      <c r="G14" s="68">
        <v>3.2</v>
      </c>
      <c r="H14" s="9">
        <f t="shared" si="0"/>
        <v>16.96</v>
      </c>
      <c r="I14" s="8"/>
    </row>
    <row r="15" spans="1:9">
      <c r="A15" s="23"/>
      <c r="B15" s="27" t="s">
        <v>16</v>
      </c>
      <c r="C15" s="27"/>
      <c r="D15" s="68">
        <v>1</v>
      </c>
      <c r="E15" s="68">
        <v>11.23</v>
      </c>
      <c r="F15" s="68"/>
      <c r="G15" s="68">
        <v>3.2</v>
      </c>
      <c r="H15" s="9">
        <f t="shared" si="0"/>
        <v>35.936</v>
      </c>
      <c r="I15" s="8"/>
    </row>
    <row r="16" spans="1:9">
      <c r="A16" s="23"/>
      <c r="B16" s="27" t="s">
        <v>106</v>
      </c>
      <c r="C16" s="27"/>
      <c r="D16" s="68">
        <v>1</v>
      </c>
      <c r="E16" s="68">
        <v>5.22</v>
      </c>
      <c r="F16" s="68"/>
      <c r="G16" s="68">
        <v>3.2</v>
      </c>
      <c r="H16" s="9">
        <f t="shared" si="0"/>
        <v>16.704000000000001</v>
      </c>
      <c r="I16" s="8"/>
    </row>
    <row r="17" spans="1:13" s="7" customFormat="1">
      <c r="A17" s="4"/>
      <c r="B17" s="27" t="s">
        <v>107</v>
      </c>
      <c r="C17" s="27"/>
      <c r="D17" s="68">
        <v>1</v>
      </c>
      <c r="E17" s="68">
        <v>4.8</v>
      </c>
      <c r="F17" s="68"/>
      <c r="G17" s="68">
        <v>3.2</v>
      </c>
      <c r="H17" s="9">
        <f>G17*E17*D17</f>
        <v>15.36</v>
      </c>
      <c r="I17" s="6"/>
    </row>
    <row r="18" spans="1:13" s="7" customFormat="1">
      <c r="A18" s="4"/>
      <c r="B18" s="27" t="s">
        <v>101</v>
      </c>
      <c r="C18" s="27"/>
      <c r="D18" s="68">
        <v>1</v>
      </c>
      <c r="E18" s="68">
        <v>4.22</v>
      </c>
      <c r="F18" s="68"/>
      <c r="G18" s="68">
        <v>3.2</v>
      </c>
      <c r="H18" s="9">
        <f>G18*E18*D18</f>
        <v>13.504</v>
      </c>
      <c r="I18" s="6"/>
    </row>
    <row r="19" spans="1:13" s="7" customFormat="1">
      <c r="A19" s="4"/>
      <c r="B19" s="26" t="s">
        <v>17</v>
      </c>
      <c r="C19" s="26"/>
      <c r="D19" s="21"/>
      <c r="E19" s="21"/>
      <c r="F19" s="21"/>
      <c r="G19" s="21"/>
      <c r="H19" s="28">
        <f>SUM(H7:H18)</f>
        <v>200.44800000000001</v>
      </c>
      <c r="I19" s="6"/>
    </row>
    <row r="20" spans="1:13" s="7" customFormat="1">
      <c r="A20" s="4"/>
      <c r="B20" s="26" t="s">
        <v>64</v>
      </c>
      <c r="C20" s="26"/>
      <c r="D20" s="21"/>
      <c r="E20" s="21"/>
      <c r="F20" s="21"/>
      <c r="G20" s="21"/>
      <c r="H20" s="28"/>
      <c r="I20" s="6"/>
    </row>
    <row r="21" spans="1:13" s="7" customFormat="1" ht="18" customHeight="1">
      <c r="A21" s="4"/>
      <c r="B21" s="26" t="s">
        <v>65</v>
      </c>
      <c r="C21" s="26"/>
      <c r="D21" s="21"/>
      <c r="E21" s="21"/>
      <c r="F21" s="21"/>
      <c r="G21" s="21"/>
      <c r="H21" s="28"/>
      <c r="I21" s="6"/>
    </row>
    <row r="22" spans="1:13">
      <c r="A22" s="23"/>
      <c r="B22" s="8" t="s">
        <v>59</v>
      </c>
      <c r="C22" s="8"/>
      <c r="D22" s="68">
        <v>4</v>
      </c>
      <c r="E22" s="67">
        <v>1</v>
      </c>
      <c r="F22" s="68"/>
      <c r="G22" s="67">
        <v>2</v>
      </c>
      <c r="H22" s="9">
        <f>G22*E22*D22</f>
        <v>8</v>
      </c>
      <c r="I22" s="8"/>
    </row>
    <row r="23" spans="1:13" s="7" customFormat="1">
      <c r="A23" s="4"/>
      <c r="B23" s="26" t="s">
        <v>14</v>
      </c>
      <c r="C23" s="26"/>
      <c r="D23" s="21"/>
      <c r="E23" s="21"/>
      <c r="F23" s="6"/>
      <c r="G23" s="21"/>
      <c r="H23" s="28"/>
      <c r="I23" s="6"/>
    </row>
    <row r="24" spans="1:13" s="7" customFormat="1">
      <c r="A24" s="4"/>
      <c r="B24" s="8" t="s">
        <v>59</v>
      </c>
      <c r="C24" s="8"/>
      <c r="D24" s="68">
        <v>3</v>
      </c>
      <c r="E24" s="67">
        <v>1</v>
      </c>
      <c r="F24" s="6"/>
      <c r="G24" s="67">
        <v>2</v>
      </c>
      <c r="H24" s="9">
        <f>G24*E24*D24</f>
        <v>6</v>
      </c>
      <c r="I24" s="6"/>
    </row>
    <row r="25" spans="1:13" s="7" customFormat="1">
      <c r="A25" s="4"/>
      <c r="B25" s="26" t="s">
        <v>66</v>
      </c>
      <c r="C25" s="26"/>
      <c r="D25" s="68"/>
      <c r="E25" s="67"/>
      <c r="F25" s="67"/>
      <c r="G25" s="68"/>
      <c r="H25" s="9">
        <f>SUM(H22:H24)</f>
        <v>14</v>
      </c>
      <c r="I25" s="6"/>
    </row>
    <row r="26" spans="1:13" s="7" customFormat="1">
      <c r="A26" s="4"/>
      <c r="B26" s="26" t="s">
        <v>67</v>
      </c>
      <c r="C26" s="26"/>
      <c r="D26" s="68"/>
      <c r="E26" s="67"/>
      <c r="F26" s="67"/>
      <c r="G26" s="68"/>
      <c r="H26" s="9">
        <f>H19-H25</f>
        <v>186.44800000000001</v>
      </c>
      <c r="I26" s="6"/>
    </row>
    <row r="27" spans="1:13" s="7" customFormat="1">
      <c r="A27" s="4"/>
      <c r="B27" s="26" t="s">
        <v>19</v>
      </c>
      <c r="C27" s="26"/>
      <c r="D27" s="21"/>
      <c r="E27" s="21"/>
      <c r="F27" s="21"/>
      <c r="G27" s="21"/>
      <c r="H27" s="28">
        <v>187</v>
      </c>
      <c r="I27" s="6" t="s">
        <v>20</v>
      </c>
    </row>
    <row r="28" spans="1:13" s="16" customFormat="1" ht="344.25">
      <c r="A28" s="11">
        <v>2</v>
      </c>
      <c r="B28" s="12" t="s">
        <v>79</v>
      </c>
      <c r="C28" s="12"/>
      <c r="D28" s="13"/>
      <c r="E28" s="14"/>
      <c r="F28" s="14"/>
      <c r="G28" s="29"/>
      <c r="H28" s="30"/>
      <c r="I28" s="31"/>
      <c r="M28" s="16" t="s">
        <v>31</v>
      </c>
    </row>
    <row r="29" spans="1:13" s="16" customFormat="1" ht="232.5" customHeight="1">
      <c r="A29" s="11"/>
      <c r="B29" s="17" t="s">
        <v>115</v>
      </c>
      <c r="C29" s="17"/>
      <c r="D29" s="13"/>
      <c r="E29" s="14"/>
      <c r="F29" s="14"/>
      <c r="G29" s="29"/>
      <c r="H29" s="30"/>
      <c r="I29" s="31"/>
    </row>
    <row r="30" spans="1:13" s="16" customFormat="1" ht="38.25">
      <c r="A30" s="11"/>
      <c r="B30" s="18" t="s">
        <v>78</v>
      </c>
      <c r="C30" s="18"/>
      <c r="D30" s="13"/>
      <c r="E30" s="14"/>
      <c r="F30" s="14"/>
      <c r="G30" s="29"/>
      <c r="H30" s="30"/>
      <c r="I30" s="32"/>
    </row>
    <row r="31" spans="1:13">
      <c r="A31" s="23"/>
      <c r="B31" s="26" t="s">
        <v>5</v>
      </c>
      <c r="C31" s="26"/>
      <c r="D31" s="68"/>
      <c r="E31" s="68"/>
      <c r="F31" s="68"/>
      <c r="G31" s="68"/>
      <c r="H31" s="9"/>
      <c r="I31" s="8"/>
    </row>
    <row r="32" spans="1:13" ht="25.5">
      <c r="A32" s="23"/>
      <c r="B32" s="27" t="s">
        <v>36</v>
      </c>
      <c r="C32" s="27"/>
      <c r="D32" s="68">
        <v>1</v>
      </c>
      <c r="E32" s="68">
        <v>5.18</v>
      </c>
      <c r="F32" s="68">
        <f>3.52+0.28+2.54</f>
        <v>6.34</v>
      </c>
      <c r="G32" s="68"/>
      <c r="H32" s="9">
        <f t="shared" ref="H32:H34" si="1">F32*E32*D32</f>
        <v>32.841200000000001</v>
      </c>
      <c r="I32" s="8"/>
    </row>
    <row r="33" spans="1:9">
      <c r="A33" s="23"/>
      <c r="B33" s="27" t="s">
        <v>21</v>
      </c>
      <c r="C33" s="27"/>
      <c r="D33" s="68">
        <v>1</v>
      </c>
      <c r="E33" s="68">
        <v>7.43</v>
      </c>
      <c r="F33" s="68">
        <v>5.18</v>
      </c>
      <c r="G33" s="68"/>
      <c r="H33" s="9">
        <f t="shared" si="1"/>
        <v>38.487399999999994</v>
      </c>
      <c r="I33" s="8"/>
    </row>
    <row r="34" spans="1:9">
      <c r="A34" s="23"/>
      <c r="B34" s="27" t="s">
        <v>22</v>
      </c>
      <c r="C34" s="27"/>
      <c r="D34" s="68">
        <v>1</v>
      </c>
      <c r="E34" s="68">
        <v>11.25</v>
      </c>
      <c r="F34" s="68">
        <v>5.0199999999999996</v>
      </c>
      <c r="G34" s="68"/>
      <c r="H34" s="9">
        <f t="shared" si="1"/>
        <v>56.474999999999994</v>
      </c>
      <c r="I34" s="8"/>
    </row>
    <row r="35" spans="1:9">
      <c r="A35" s="23"/>
      <c r="B35" s="27" t="s">
        <v>14</v>
      </c>
      <c r="C35" s="27"/>
      <c r="D35" s="68"/>
      <c r="E35" s="68"/>
      <c r="F35" s="68"/>
      <c r="G35" s="68"/>
      <c r="H35" s="9"/>
      <c r="I35" s="8"/>
    </row>
    <row r="36" spans="1:9">
      <c r="A36" s="23"/>
      <c r="B36" s="27" t="s">
        <v>22</v>
      </c>
      <c r="C36" s="27"/>
      <c r="D36" s="68">
        <v>1</v>
      </c>
      <c r="E36" s="68">
        <v>11.95</v>
      </c>
      <c r="F36" s="68">
        <v>5.3</v>
      </c>
      <c r="G36" s="68"/>
      <c r="H36" s="9">
        <f>E36*F36</f>
        <v>63.334999999999994</v>
      </c>
      <c r="I36" s="8"/>
    </row>
    <row r="37" spans="1:9">
      <c r="A37" s="23"/>
      <c r="B37" s="27" t="s">
        <v>102</v>
      </c>
      <c r="C37" s="27"/>
      <c r="D37" s="68">
        <v>1</v>
      </c>
      <c r="E37" s="68">
        <v>11.95</v>
      </c>
      <c r="F37" s="68">
        <v>5.22</v>
      </c>
      <c r="G37" s="68"/>
      <c r="H37" s="9">
        <f t="shared" ref="H37:H38" si="2">E37*F37</f>
        <v>62.378999999999991</v>
      </c>
      <c r="I37" s="8"/>
    </row>
    <row r="38" spans="1:9">
      <c r="A38" s="23"/>
      <c r="B38" s="27" t="s">
        <v>103</v>
      </c>
      <c r="C38" s="27"/>
      <c r="D38" s="68">
        <v>1</v>
      </c>
      <c r="E38" s="68">
        <v>4.8</v>
      </c>
      <c r="F38" s="68">
        <v>2.3199999999999998</v>
      </c>
      <c r="G38" s="68"/>
      <c r="H38" s="9">
        <f t="shared" si="2"/>
        <v>11.135999999999999</v>
      </c>
      <c r="I38" s="8"/>
    </row>
    <row r="39" spans="1:9" s="7" customFormat="1">
      <c r="A39" s="4"/>
      <c r="B39" s="26" t="s">
        <v>17</v>
      </c>
      <c r="C39" s="26"/>
      <c r="D39" s="21"/>
      <c r="E39" s="21"/>
      <c r="F39" s="21"/>
      <c r="G39" s="21"/>
      <c r="H39" s="28">
        <f>SUM(H32:H38)</f>
        <v>264.65359999999998</v>
      </c>
      <c r="I39" s="6"/>
    </row>
    <row r="40" spans="1:9" s="7" customFormat="1">
      <c r="A40" s="4"/>
      <c r="B40" s="26" t="s">
        <v>19</v>
      </c>
      <c r="C40" s="26"/>
      <c r="D40" s="21"/>
      <c r="E40" s="21"/>
      <c r="F40" s="21"/>
      <c r="G40" s="21"/>
      <c r="H40" s="28">
        <v>270</v>
      </c>
      <c r="I40" s="6" t="s">
        <v>20</v>
      </c>
    </row>
    <row r="41" spans="1:9" s="38" customFormat="1" ht="63.75">
      <c r="A41" s="33">
        <v>3</v>
      </c>
      <c r="B41" s="34" t="s">
        <v>50</v>
      </c>
      <c r="C41" s="34"/>
      <c r="D41" s="35"/>
      <c r="E41" s="35"/>
      <c r="F41" s="35"/>
      <c r="G41" s="35"/>
      <c r="H41" s="36"/>
      <c r="I41" s="37"/>
    </row>
    <row r="42" spans="1:9" s="81" customFormat="1">
      <c r="A42" s="76"/>
      <c r="B42" s="82" t="s">
        <v>5</v>
      </c>
      <c r="C42" s="82"/>
      <c r="D42" s="83"/>
      <c r="E42" s="83"/>
      <c r="F42" s="83"/>
      <c r="G42" s="83"/>
      <c r="H42" s="85"/>
      <c r="I42" s="80"/>
    </row>
    <row r="43" spans="1:9" s="81" customFormat="1">
      <c r="A43" s="76"/>
      <c r="B43" s="77" t="s">
        <v>38</v>
      </c>
      <c r="C43" s="77"/>
      <c r="D43" s="78">
        <v>1</v>
      </c>
      <c r="E43" s="78">
        <v>3.12</v>
      </c>
      <c r="F43" s="78"/>
      <c r="G43" s="78">
        <v>2.6</v>
      </c>
      <c r="H43" s="79">
        <f>G43*E43*D43</f>
        <v>8.1120000000000001</v>
      </c>
      <c r="I43" s="80"/>
    </row>
    <row r="44" spans="1:9" s="81" customFormat="1">
      <c r="A44" s="76"/>
      <c r="B44" s="77"/>
      <c r="C44" s="77"/>
      <c r="D44" s="78">
        <v>1</v>
      </c>
      <c r="E44" s="78">
        <v>4.24</v>
      </c>
      <c r="F44" s="78"/>
      <c r="G44" s="78">
        <v>2.6</v>
      </c>
      <c r="H44" s="79">
        <f t="shared" ref="H44:H56" si="3">G44*E44*D44</f>
        <v>11.024000000000001</v>
      </c>
      <c r="I44" s="80"/>
    </row>
    <row r="45" spans="1:9" s="81" customFormat="1">
      <c r="A45" s="76"/>
      <c r="B45" s="77"/>
      <c r="C45" s="77"/>
      <c r="D45" s="78">
        <v>1</v>
      </c>
      <c r="E45" s="78">
        <v>3.8</v>
      </c>
      <c r="F45" s="78"/>
      <c r="G45" s="78">
        <v>2.6</v>
      </c>
      <c r="H45" s="79">
        <f t="shared" si="3"/>
        <v>9.879999999999999</v>
      </c>
      <c r="I45" s="80"/>
    </row>
    <row r="46" spans="1:9" s="81" customFormat="1">
      <c r="A46" s="76"/>
      <c r="B46" s="77"/>
      <c r="C46" s="77"/>
      <c r="D46" s="78">
        <v>1</v>
      </c>
      <c r="E46" s="78">
        <v>2.06</v>
      </c>
      <c r="F46" s="78"/>
      <c r="G46" s="78">
        <v>2.6</v>
      </c>
      <c r="H46" s="79">
        <f t="shared" si="3"/>
        <v>5.3560000000000008</v>
      </c>
      <c r="I46" s="80"/>
    </row>
    <row r="47" spans="1:9" s="81" customFormat="1">
      <c r="A47" s="76"/>
      <c r="B47" s="77" t="s">
        <v>39</v>
      </c>
      <c r="C47" s="77"/>
      <c r="D47" s="78">
        <v>2</v>
      </c>
      <c r="E47" s="78">
        <v>2</v>
      </c>
      <c r="F47" s="78"/>
      <c r="G47" s="78">
        <v>2.6</v>
      </c>
      <c r="H47" s="79">
        <f t="shared" si="3"/>
        <v>10.4</v>
      </c>
      <c r="I47" s="80"/>
    </row>
    <row r="48" spans="1:9" s="81" customFormat="1">
      <c r="A48" s="76"/>
      <c r="B48" s="77"/>
      <c r="C48" s="77"/>
      <c r="D48" s="78">
        <v>2</v>
      </c>
      <c r="E48" s="78">
        <v>3</v>
      </c>
      <c r="F48" s="78"/>
      <c r="G48" s="78">
        <v>2.6</v>
      </c>
      <c r="H48" s="79">
        <f t="shared" si="3"/>
        <v>15.600000000000001</v>
      </c>
      <c r="I48" s="80"/>
    </row>
    <row r="49" spans="1:9" s="81" customFormat="1">
      <c r="A49" s="76"/>
      <c r="B49" s="77" t="s">
        <v>21</v>
      </c>
      <c r="C49" s="77"/>
      <c r="D49" s="78">
        <v>2</v>
      </c>
      <c r="E49" s="78">
        <v>5.18</v>
      </c>
      <c r="F49" s="78"/>
      <c r="G49" s="78">
        <v>2.6</v>
      </c>
      <c r="H49" s="79">
        <f t="shared" si="3"/>
        <v>26.936</v>
      </c>
      <c r="I49" s="80"/>
    </row>
    <row r="50" spans="1:9" s="81" customFormat="1">
      <c r="A50" s="76"/>
      <c r="B50" s="77"/>
      <c r="C50" s="77"/>
      <c r="D50" s="78">
        <v>2</v>
      </c>
      <c r="E50" s="78">
        <v>7.43</v>
      </c>
      <c r="F50" s="78"/>
      <c r="G50" s="78">
        <v>2.6</v>
      </c>
      <c r="H50" s="79">
        <f t="shared" si="3"/>
        <v>38.636000000000003</v>
      </c>
      <c r="I50" s="80"/>
    </row>
    <row r="51" spans="1:9" s="81" customFormat="1">
      <c r="A51" s="76"/>
      <c r="B51" s="77" t="s">
        <v>40</v>
      </c>
      <c r="C51" s="77"/>
      <c r="D51" s="78">
        <v>2</v>
      </c>
      <c r="E51" s="78">
        <v>11.23</v>
      </c>
      <c r="F51" s="78"/>
      <c r="G51" s="78">
        <v>2.6</v>
      </c>
      <c r="H51" s="79">
        <f t="shared" si="3"/>
        <v>58.396000000000001</v>
      </c>
      <c r="I51" s="80"/>
    </row>
    <row r="52" spans="1:9" s="81" customFormat="1">
      <c r="A52" s="76"/>
      <c r="B52" s="77"/>
      <c r="C52" s="77"/>
      <c r="D52" s="78">
        <v>2</v>
      </c>
      <c r="E52" s="78">
        <v>5.34</v>
      </c>
      <c r="F52" s="78"/>
      <c r="G52" s="78">
        <v>2.6</v>
      </c>
      <c r="H52" s="79">
        <f t="shared" si="3"/>
        <v>27.768000000000001</v>
      </c>
      <c r="I52" s="80"/>
    </row>
    <row r="53" spans="1:9" s="81" customFormat="1">
      <c r="A53" s="76"/>
      <c r="B53" s="77" t="s">
        <v>37</v>
      </c>
      <c r="C53" s="77"/>
      <c r="D53" s="78">
        <v>2</v>
      </c>
      <c r="E53" s="78">
        <v>4.78</v>
      </c>
      <c r="F53" s="78"/>
      <c r="G53" s="78">
        <v>2.6</v>
      </c>
      <c r="H53" s="79">
        <f t="shared" si="3"/>
        <v>24.856000000000002</v>
      </c>
      <c r="I53" s="80"/>
    </row>
    <row r="54" spans="1:9" s="81" customFormat="1">
      <c r="A54" s="76"/>
      <c r="B54" s="77"/>
      <c r="C54" s="77"/>
      <c r="D54" s="78">
        <v>2</v>
      </c>
      <c r="E54" s="78">
        <v>2.3199999999999998</v>
      </c>
      <c r="F54" s="78"/>
      <c r="G54" s="78">
        <v>2.6</v>
      </c>
      <c r="H54" s="79">
        <f t="shared" si="3"/>
        <v>12.064</v>
      </c>
      <c r="I54" s="80"/>
    </row>
    <row r="55" spans="1:9" s="81" customFormat="1">
      <c r="A55" s="76"/>
      <c r="B55" s="77" t="s">
        <v>41</v>
      </c>
      <c r="C55" s="77"/>
      <c r="D55" s="78">
        <v>1</v>
      </c>
      <c r="E55" s="78">
        <v>3.2</v>
      </c>
      <c r="F55" s="78"/>
      <c r="G55" s="78">
        <v>2.6</v>
      </c>
      <c r="H55" s="79">
        <f t="shared" si="3"/>
        <v>8.32</v>
      </c>
      <c r="I55" s="80"/>
    </row>
    <row r="56" spans="1:9" s="81" customFormat="1">
      <c r="A56" s="76"/>
      <c r="B56" s="77"/>
      <c r="C56" s="77"/>
      <c r="D56" s="78">
        <v>2</v>
      </c>
      <c r="E56" s="78">
        <v>2.5499999999999998</v>
      </c>
      <c r="F56" s="78"/>
      <c r="G56" s="78">
        <v>2.6</v>
      </c>
      <c r="H56" s="79">
        <f t="shared" si="3"/>
        <v>13.26</v>
      </c>
      <c r="I56" s="80"/>
    </row>
    <row r="57" spans="1:9" s="81" customFormat="1">
      <c r="A57" s="76"/>
      <c r="B57" s="77" t="s">
        <v>42</v>
      </c>
      <c r="C57" s="77"/>
      <c r="D57" s="78">
        <v>2</v>
      </c>
      <c r="E57" s="78">
        <v>1.3</v>
      </c>
      <c r="F57" s="78"/>
      <c r="G57" s="78">
        <v>2.6</v>
      </c>
      <c r="H57" s="79">
        <f t="shared" ref="H57:H62" si="4">G57*E57*D57</f>
        <v>6.7600000000000007</v>
      </c>
      <c r="I57" s="80"/>
    </row>
    <row r="58" spans="1:9" s="81" customFormat="1">
      <c r="A58" s="76"/>
      <c r="B58" s="82"/>
      <c r="C58" s="82"/>
      <c r="D58" s="78">
        <v>2</v>
      </c>
      <c r="E58" s="78">
        <v>2</v>
      </c>
      <c r="F58" s="83"/>
      <c r="G58" s="78">
        <v>2.6</v>
      </c>
      <c r="H58" s="79">
        <f t="shared" si="4"/>
        <v>10.4</v>
      </c>
      <c r="I58" s="80"/>
    </row>
    <row r="59" spans="1:9" s="81" customFormat="1">
      <c r="A59" s="76"/>
      <c r="B59" s="77" t="s">
        <v>43</v>
      </c>
      <c r="C59" s="77"/>
      <c r="D59" s="78">
        <v>2</v>
      </c>
      <c r="E59" s="78">
        <v>1.5</v>
      </c>
      <c r="F59" s="83"/>
      <c r="G59" s="78">
        <v>2.6</v>
      </c>
      <c r="H59" s="79">
        <f t="shared" si="4"/>
        <v>7.8000000000000007</v>
      </c>
      <c r="I59" s="80"/>
    </row>
    <row r="60" spans="1:9" s="81" customFormat="1">
      <c r="A60" s="76"/>
      <c r="B60" s="82"/>
      <c r="C60" s="82"/>
      <c r="D60" s="78">
        <v>2</v>
      </c>
      <c r="E60" s="78">
        <v>2</v>
      </c>
      <c r="F60" s="83"/>
      <c r="G60" s="78">
        <v>2.6</v>
      </c>
      <c r="H60" s="79">
        <f t="shared" si="4"/>
        <v>10.4</v>
      </c>
      <c r="I60" s="80"/>
    </row>
    <row r="61" spans="1:9" s="81" customFormat="1">
      <c r="A61" s="76"/>
      <c r="B61" s="77" t="s">
        <v>44</v>
      </c>
      <c r="C61" s="77"/>
      <c r="D61" s="78">
        <v>2</v>
      </c>
      <c r="E61" s="78">
        <v>5.05</v>
      </c>
      <c r="F61" s="78"/>
      <c r="G61" s="78">
        <v>2.6</v>
      </c>
      <c r="H61" s="79">
        <f t="shared" si="4"/>
        <v>26.26</v>
      </c>
      <c r="I61" s="80"/>
    </row>
    <row r="62" spans="1:9" s="81" customFormat="1">
      <c r="A62" s="76"/>
      <c r="B62" s="77"/>
      <c r="C62" s="77"/>
      <c r="D62" s="78">
        <v>2</v>
      </c>
      <c r="E62" s="78">
        <v>1.98</v>
      </c>
      <c r="F62" s="78"/>
      <c r="G62" s="78">
        <v>2.6</v>
      </c>
      <c r="H62" s="79">
        <f t="shared" si="4"/>
        <v>10.295999999999999</v>
      </c>
      <c r="I62" s="80"/>
    </row>
    <row r="63" spans="1:9" s="7" customFormat="1">
      <c r="A63" s="4"/>
      <c r="B63" s="26" t="s">
        <v>5</v>
      </c>
      <c r="C63" s="27"/>
      <c r="D63" s="68"/>
      <c r="E63" s="68"/>
      <c r="F63" s="68"/>
      <c r="G63" s="68"/>
      <c r="H63" s="9"/>
      <c r="I63" s="6"/>
    </row>
    <row r="64" spans="1:9" s="7" customFormat="1">
      <c r="A64" s="4"/>
      <c r="B64" s="27" t="s">
        <v>108</v>
      </c>
      <c r="C64" s="27"/>
      <c r="D64" s="68">
        <v>2</v>
      </c>
      <c r="E64" s="68">
        <v>5.05</v>
      </c>
      <c r="F64" s="68"/>
      <c r="G64" s="68">
        <v>2.6</v>
      </c>
      <c r="H64" s="9">
        <f>G64*E64*D64</f>
        <v>26.26</v>
      </c>
      <c r="I64" s="6"/>
    </row>
    <row r="65" spans="1:9" s="7" customFormat="1">
      <c r="A65" s="4"/>
      <c r="B65" s="27" t="s">
        <v>109</v>
      </c>
      <c r="C65" s="27"/>
      <c r="D65" s="68">
        <v>2</v>
      </c>
      <c r="E65" s="68">
        <v>11.22</v>
      </c>
      <c r="F65" s="68"/>
      <c r="G65" s="68">
        <v>2.6</v>
      </c>
      <c r="H65" s="9">
        <f t="shared" ref="H65:H82" si="5">G65*E65*D65</f>
        <v>58.344000000000008</v>
      </c>
      <c r="I65" s="6"/>
    </row>
    <row r="66" spans="1:9" s="7" customFormat="1">
      <c r="A66" s="4"/>
      <c r="B66" s="27" t="s">
        <v>110</v>
      </c>
      <c r="C66" s="27"/>
      <c r="D66" s="68">
        <v>2</v>
      </c>
      <c r="E66" s="68">
        <v>5.0199999999999996</v>
      </c>
      <c r="F66" s="68"/>
      <c r="G66" s="68">
        <v>2.6</v>
      </c>
      <c r="H66" s="9">
        <f t="shared" si="5"/>
        <v>26.103999999999999</v>
      </c>
      <c r="I66" s="6"/>
    </row>
    <row r="67" spans="1:9" s="7" customFormat="1">
      <c r="A67" s="4"/>
      <c r="B67" s="27" t="s">
        <v>111</v>
      </c>
      <c r="C67" s="27"/>
      <c r="D67" s="68">
        <v>2</v>
      </c>
      <c r="E67" s="68">
        <f>2+1.3+0.23</f>
        <v>3.53</v>
      </c>
      <c r="F67" s="68"/>
      <c r="G67" s="68">
        <v>2.6</v>
      </c>
      <c r="H67" s="9">
        <f t="shared" si="5"/>
        <v>18.355999999999998</v>
      </c>
      <c r="I67" s="6"/>
    </row>
    <row r="68" spans="1:9" s="7" customFormat="1">
      <c r="A68" s="4"/>
      <c r="B68" s="84" t="s">
        <v>112</v>
      </c>
      <c r="C68" s="27"/>
      <c r="D68" s="68">
        <v>2</v>
      </c>
      <c r="E68" s="68">
        <v>2</v>
      </c>
      <c r="F68" s="68"/>
      <c r="G68" s="68">
        <v>2.6</v>
      </c>
      <c r="H68" s="9">
        <f t="shared" si="5"/>
        <v>10.4</v>
      </c>
      <c r="I68" s="6"/>
    </row>
    <row r="69" spans="1:9" s="7" customFormat="1">
      <c r="A69" s="4"/>
      <c r="B69" s="84" t="s">
        <v>113</v>
      </c>
      <c r="C69" s="27"/>
      <c r="D69" s="68">
        <v>2</v>
      </c>
      <c r="E69" s="68">
        <f>3+1.93+0.12</f>
        <v>5.05</v>
      </c>
      <c r="F69" s="68"/>
      <c r="G69" s="68">
        <v>2.6</v>
      </c>
      <c r="H69" s="9">
        <f t="shared" si="5"/>
        <v>26.26</v>
      </c>
      <c r="I69" s="6"/>
    </row>
    <row r="70" spans="1:9" s="7" customFormat="1">
      <c r="A70" s="4"/>
      <c r="B70" s="27" t="s">
        <v>114</v>
      </c>
      <c r="C70" s="27"/>
      <c r="D70" s="68">
        <v>2</v>
      </c>
      <c r="E70" s="68">
        <f>5.02+5.05+0.23</f>
        <v>10.3</v>
      </c>
      <c r="F70" s="68"/>
      <c r="G70" s="68">
        <v>2.6</v>
      </c>
      <c r="H70" s="9">
        <f t="shared" si="5"/>
        <v>53.56</v>
      </c>
      <c r="I70" s="6"/>
    </row>
    <row r="71" spans="1:9" s="7" customFormat="1">
      <c r="A71" s="4"/>
      <c r="B71" s="27"/>
      <c r="C71" s="27"/>
      <c r="D71" s="68">
        <v>2</v>
      </c>
      <c r="E71" s="68">
        <f>11.22+0.23+1.2+3.46+0.12</f>
        <v>16.23</v>
      </c>
      <c r="F71" s="68"/>
      <c r="G71" s="68">
        <v>2.6</v>
      </c>
      <c r="H71" s="9">
        <f t="shared" si="5"/>
        <v>84.396000000000001</v>
      </c>
      <c r="I71" s="6"/>
    </row>
    <row r="72" spans="1:9" s="7" customFormat="1">
      <c r="A72" s="4"/>
      <c r="B72" s="27" t="s">
        <v>64</v>
      </c>
      <c r="C72" s="27"/>
      <c r="D72" s="68"/>
      <c r="E72" s="68"/>
      <c r="F72" s="68"/>
      <c r="G72" s="68"/>
      <c r="H72" s="9"/>
      <c r="I72" s="6"/>
    </row>
    <row r="73" spans="1:9" s="7" customFormat="1">
      <c r="A73" s="4"/>
      <c r="B73" s="27" t="s">
        <v>116</v>
      </c>
      <c r="C73" s="27"/>
      <c r="D73" s="68">
        <v>18</v>
      </c>
      <c r="E73" s="68">
        <v>1</v>
      </c>
      <c r="F73" s="68"/>
      <c r="G73" s="68">
        <v>-1.5</v>
      </c>
      <c r="H73" s="9">
        <f t="shared" si="5"/>
        <v>-27</v>
      </c>
      <c r="I73" s="6"/>
    </row>
    <row r="74" spans="1:9" s="7" customFormat="1">
      <c r="A74" s="4"/>
      <c r="B74" s="27" t="s">
        <v>117</v>
      </c>
      <c r="C74" s="27"/>
      <c r="D74" s="68">
        <v>3</v>
      </c>
      <c r="E74" s="68">
        <v>0.9</v>
      </c>
      <c r="F74" s="68"/>
      <c r="G74" s="68">
        <v>-0.6</v>
      </c>
      <c r="H74" s="9">
        <f t="shared" si="5"/>
        <v>-1.62</v>
      </c>
      <c r="I74" s="6"/>
    </row>
    <row r="75" spans="1:9" s="7" customFormat="1" ht="17.25" customHeight="1">
      <c r="A75" s="4"/>
      <c r="B75" s="27" t="s">
        <v>121</v>
      </c>
      <c r="C75" s="27"/>
      <c r="D75" s="68">
        <v>2</v>
      </c>
      <c r="E75" s="68">
        <v>1</v>
      </c>
      <c r="F75" s="68"/>
      <c r="G75" s="68">
        <v>-2.1</v>
      </c>
      <c r="H75" s="9">
        <f t="shared" si="5"/>
        <v>-4.2</v>
      </c>
      <c r="I75" s="6"/>
    </row>
    <row r="76" spans="1:9" s="7" customFormat="1" ht="17.25" customHeight="1">
      <c r="A76" s="4"/>
      <c r="B76" s="27" t="s">
        <v>123</v>
      </c>
      <c r="C76" s="27"/>
      <c r="D76" s="68">
        <v>2</v>
      </c>
      <c r="E76" s="68">
        <v>0.8</v>
      </c>
      <c r="F76" s="68"/>
      <c r="G76" s="68">
        <v>-2.1</v>
      </c>
      <c r="H76" s="9">
        <f t="shared" si="5"/>
        <v>-3.3600000000000003</v>
      </c>
      <c r="I76" s="6"/>
    </row>
    <row r="77" spans="1:9" s="7" customFormat="1">
      <c r="A77" s="4"/>
      <c r="B77" s="26" t="s">
        <v>14</v>
      </c>
      <c r="C77" s="27"/>
      <c r="D77" s="68"/>
      <c r="E77" s="68"/>
      <c r="F77" s="68"/>
      <c r="G77" s="68"/>
      <c r="H77" s="9"/>
      <c r="I77" s="6"/>
    </row>
    <row r="78" spans="1:9" s="7" customFormat="1">
      <c r="A78" s="4"/>
      <c r="B78" s="27" t="s">
        <v>118</v>
      </c>
      <c r="C78" s="27"/>
      <c r="D78" s="68">
        <v>2</v>
      </c>
      <c r="E78" s="68">
        <v>11.95</v>
      </c>
      <c r="F78" s="68"/>
      <c r="G78" s="68">
        <v>2.6</v>
      </c>
      <c r="H78" s="9">
        <f t="shared" si="5"/>
        <v>62.14</v>
      </c>
      <c r="I78" s="6"/>
    </row>
    <row r="79" spans="1:9" s="7" customFormat="1">
      <c r="A79" s="4"/>
      <c r="B79" s="27" t="s">
        <v>119</v>
      </c>
      <c r="C79" s="27"/>
      <c r="D79" s="68">
        <v>2</v>
      </c>
      <c r="E79" s="68">
        <v>4.05</v>
      </c>
      <c r="F79" s="68"/>
      <c r="G79" s="68">
        <v>2.6</v>
      </c>
      <c r="H79" s="9">
        <f t="shared" si="5"/>
        <v>21.06</v>
      </c>
      <c r="I79" s="6"/>
    </row>
    <row r="80" spans="1:9" s="7" customFormat="1">
      <c r="A80" s="4"/>
      <c r="B80" s="27" t="s">
        <v>120</v>
      </c>
      <c r="C80" s="27"/>
      <c r="D80" s="68">
        <v>2</v>
      </c>
      <c r="E80" s="68">
        <v>3.3</v>
      </c>
      <c r="F80" s="68"/>
      <c r="G80" s="68">
        <v>2.6</v>
      </c>
      <c r="H80" s="9">
        <f t="shared" si="5"/>
        <v>17.16</v>
      </c>
      <c r="I80" s="6"/>
    </row>
    <row r="81" spans="1:9" s="7" customFormat="1">
      <c r="A81" s="4"/>
      <c r="B81" s="27"/>
      <c r="C81" s="27"/>
      <c r="D81" s="68">
        <v>2</v>
      </c>
      <c r="E81" s="68">
        <v>2</v>
      </c>
      <c r="F81" s="68"/>
      <c r="G81" s="68">
        <v>2.6</v>
      </c>
      <c r="H81" s="9">
        <f t="shared" si="5"/>
        <v>10.4</v>
      </c>
      <c r="I81" s="6"/>
    </row>
    <row r="82" spans="1:9" s="7" customFormat="1">
      <c r="A82" s="4"/>
      <c r="B82" s="27"/>
      <c r="C82" s="27"/>
      <c r="D82" s="68">
        <v>2</v>
      </c>
      <c r="E82" s="68">
        <v>2</v>
      </c>
      <c r="F82" s="68"/>
      <c r="G82" s="68">
        <v>2.6</v>
      </c>
      <c r="H82" s="9">
        <f t="shared" si="5"/>
        <v>10.4</v>
      </c>
      <c r="I82" s="6"/>
    </row>
    <row r="83" spans="1:9" s="7" customFormat="1">
      <c r="A83" s="4"/>
      <c r="B83" s="27" t="s">
        <v>114</v>
      </c>
      <c r="C83" s="27"/>
      <c r="D83" s="68">
        <v>2</v>
      </c>
      <c r="E83" s="68">
        <f>5.02+5.05+0.23</f>
        <v>10.3</v>
      </c>
      <c r="F83" s="68"/>
      <c r="G83" s="68">
        <v>2.6</v>
      </c>
      <c r="H83" s="9">
        <f t="shared" ref="H83:H84" si="6">G83*E83*D83</f>
        <v>53.56</v>
      </c>
      <c r="I83" s="6"/>
    </row>
    <row r="84" spans="1:9" s="7" customFormat="1">
      <c r="A84" s="4"/>
      <c r="B84" s="27"/>
      <c r="C84" s="27"/>
      <c r="D84" s="68">
        <v>2</v>
      </c>
      <c r="E84" s="68">
        <f>11.22+0.23+1.2+3.46+0.12</f>
        <v>16.23</v>
      </c>
      <c r="F84" s="68"/>
      <c r="G84" s="68">
        <v>2.6</v>
      </c>
      <c r="H84" s="9">
        <f t="shared" si="6"/>
        <v>84.396000000000001</v>
      </c>
      <c r="I84" s="6"/>
    </row>
    <row r="85" spans="1:9" s="7" customFormat="1">
      <c r="A85" s="4"/>
      <c r="B85" s="27" t="s">
        <v>116</v>
      </c>
      <c r="C85" s="27"/>
      <c r="D85" s="68">
        <v>18</v>
      </c>
      <c r="E85" s="68">
        <v>1</v>
      </c>
      <c r="F85" s="68"/>
      <c r="G85" s="68">
        <v>-1.5</v>
      </c>
      <c r="H85" s="9">
        <f t="shared" ref="H85:H88" si="7">G85*E85*D85</f>
        <v>-27</v>
      </c>
      <c r="I85" s="6"/>
    </row>
    <row r="86" spans="1:9" s="7" customFormat="1">
      <c r="A86" s="4"/>
      <c r="B86" s="27" t="s">
        <v>122</v>
      </c>
      <c r="C86" s="27"/>
      <c r="D86" s="68">
        <v>2</v>
      </c>
      <c r="E86" s="68">
        <v>0.8</v>
      </c>
      <c r="F86" s="68"/>
      <c r="G86" s="68">
        <v>-2.1</v>
      </c>
      <c r="H86" s="9">
        <f t="shared" si="7"/>
        <v>-3.3600000000000003</v>
      </c>
      <c r="I86" s="6"/>
    </row>
    <row r="87" spans="1:9" s="7" customFormat="1">
      <c r="A87" s="4"/>
      <c r="B87" s="27"/>
      <c r="C87" s="27"/>
      <c r="D87" s="68"/>
      <c r="E87" s="68"/>
      <c r="F87" s="68"/>
      <c r="G87" s="68"/>
      <c r="H87" s="9">
        <f t="shared" si="7"/>
        <v>0</v>
      </c>
      <c r="I87" s="6"/>
    </row>
    <row r="88" spans="1:9" s="7" customFormat="1">
      <c r="A88" s="4"/>
      <c r="B88" s="27" t="s">
        <v>124</v>
      </c>
      <c r="C88" s="27"/>
      <c r="D88" s="68">
        <v>5</v>
      </c>
      <c r="E88" s="68">
        <f>0.23*3</f>
        <v>0.69000000000000006</v>
      </c>
      <c r="F88" s="68"/>
      <c r="G88" s="68">
        <v>2.6</v>
      </c>
      <c r="H88" s="9">
        <f t="shared" si="7"/>
        <v>8.9700000000000006</v>
      </c>
      <c r="I88" s="6"/>
    </row>
    <row r="89" spans="1:9" s="7" customFormat="1">
      <c r="A89" s="4"/>
      <c r="B89" s="27" t="s">
        <v>125</v>
      </c>
      <c r="C89" s="27"/>
      <c r="D89" s="68"/>
      <c r="E89" s="68"/>
      <c r="F89" s="68"/>
      <c r="G89" s="68"/>
      <c r="H89" s="9">
        <f>SUM(H64:H88)</f>
        <v>505.226</v>
      </c>
      <c r="I89" s="6"/>
    </row>
    <row r="90" spans="1:9" s="81" customFormat="1">
      <c r="A90" s="76"/>
      <c r="B90" s="82" t="s">
        <v>14</v>
      </c>
      <c r="C90" s="82"/>
      <c r="D90" s="83"/>
      <c r="E90" s="78"/>
      <c r="F90" s="83"/>
      <c r="G90" s="83"/>
      <c r="H90" s="85"/>
      <c r="I90" s="80"/>
    </row>
    <row r="91" spans="1:9" s="81" customFormat="1">
      <c r="A91" s="76"/>
      <c r="B91" s="77" t="s">
        <v>45</v>
      </c>
      <c r="C91" s="77"/>
      <c r="D91" s="78">
        <v>1</v>
      </c>
      <c r="E91" s="78">
        <v>1.9</v>
      </c>
      <c r="F91" s="78"/>
      <c r="G91" s="78">
        <v>2.6</v>
      </c>
      <c r="H91" s="79">
        <f t="shared" ref="H91:H96" si="8">G91*E91*D91</f>
        <v>4.9399999999999995</v>
      </c>
      <c r="I91" s="80"/>
    </row>
    <row r="92" spans="1:9" s="81" customFormat="1">
      <c r="A92" s="76"/>
      <c r="B92" s="77"/>
      <c r="C92" s="77"/>
      <c r="D92" s="78">
        <v>2</v>
      </c>
      <c r="E92" s="78">
        <v>5.53</v>
      </c>
      <c r="F92" s="78"/>
      <c r="G92" s="78">
        <v>2.6</v>
      </c>
      <c r="H92" s="79">
        <f t="shared" si="8"/>
        <v>28.756000000000004</v>
      </c>
      <c r="I92" s="80"/>
    </row>
    <row r="93" spans="1:9" s="81" customFormat="1">
      <c r="A93" s="76"/>
      <c r="B93" s="77" t="s">
        <v>22</v>
      </c>
      <c r="C93" s="77"/>
      <c r="D93" s="78">
        <v>2</v>
      </c>
      <c r="E93" s="78">
        <v>11.95</v>
      </c>
      <c r="F93" s="78"/>
      <c r="G93" s="78">
        <v>2.6</v>
      </c>
      <c r="H93" s="79">
        <f t="shared" si="8"/>
        <v>62.14</v>
      </c>
      <c r="I93" s="80"/>
    </row>
    <row r="94" spans="1:9" s="81" customFormat="1">
      <c r="A94" s="76"/>
      <c r="B94" s="77"/>
      <c r="C94" s="77"/>
      <c r="D94" s="78">
        <v>2</v>
      </c>
      <c r="E94" s="78">
        <v>5.3</v>
      </c>
      <c r="F94" s="78"/>
      <c r="G94" s="78">
        <v>2.6</v>
      </c>
      <c r="H94" s="79">
        <f t="shared" si="8"/>
        <v>27.56</v>
      </c>
      <c r="I94" s="80"/>
    </row>
    <row r="95" spans="1:9" s="81" customFormat="1">
      <c r="A95" s="76"/>
      <c r="B95" s="77" t="s">
        <v>24</v>
      </c>
      <c r="C95" s="77"/>
      <c r="D95" s="78">
        <v>2</v>
      </c>
      <c r="E95" s="78">
        <v>11.23</v>
      </c>
      <c r="F95" s="78"/>
      <c r="G95" s="78">
        <v>2.6</v>
      </c>
      <c r="H95" s="79">
        <f t="shared" si="8"/>
        <v>58.396000000000001</v>
      </c>
      <c r="I95" s="80"/>
    </row>
    <row r="96" spans="1:9" s="81" customFormat="1">
      <c r="A96" s="76"/>
      <c r="B96" s="77"/>
      <c r="C96" s="77"/>
      <c r="D96" s="78">
        <v>2</v>
      </c>
      <c r="E96" s="78">
        <v>5.22</v>
      </c>
      <c r="F96" s="78"/>
      <c r="G96" s="78">
        <v>2.6</v>
      </c>
      <c r="H96" s="79">
        <f t="shared" si="8"/>
        <v>27.143999999999998</v>
      </c>
      <c r="I96" s="80"/>
    </row>
    <row r="97" spans="1:9" s="81" customFormat="1">
      <c r="A97" s="76"/>
      <c r="B97" s="77" t="s">
        <v>37</v>
      </c>
      <c r="C97" s="77"/>
      <c r="D97" s="78">
        <v>2</v>
      </c>
      <c r="E97" s="78">
        <v>4.78</v>
      </c>
      <c r="F97" s="78"/>
      <c r="G97" s="78">
        <v>2.6</v>
      </c>
      <c r="H97" s="79">
        <f t="shared" ref="H97:H114" si="9">G97*E97*D97</f>
        <v>24.856000000000002</v>
      </c>
      <c r="I97" s="80"/>
    </row>
    <row r="98" spans="1:9" s="81" customFormat="1">
      <c r="A98" s="76"/>
      <c r="B98" s="82"/>
      <c r="C98" s="82"/>
      <c r="D98" s="78">
        <v>2</v>
      </c>
      <c r="E98" s="78">
        <v>2.3199999999999998</v>
      </c>
      <c r="F98" s="78"/>
      <c r="G98" s="78">
        <v>2.6</v>
      </c>
      <c r="H98" s="79">
        <f t="shared" si="9"/>
        <v>12.064</v>
      </c>
      <c r="I98" s="80"/>
    </row>
    <row r="99" spans="1:9" s="81" customFormat="1">
      <c r="A99" s="76"/>
      <c r="B99" s="77" t="s">
        <v>42</v>
      </c>
      <c r="C99" s="77"/>
      <c r="D99" s="78">
        <v>2</v>
      </c>
      <c r="E99" s="78">
        <v>1.3</v>
      </c>
      <c r="F99" s="78"/>
      <c r="G99" s="78">
        <v>2.6</v>
      </c>
      <c r="H99" s="79">
        <f t="shared" si="9"/>
        <v>6.7600000000000007</v>
      </c>
      <c r="I99" s="80"/>
    </row>
    <row r="100" spans="1:9" s="81" customFormat="1">
      <c r="A100" s="76"/>
      <c r="B100" s="82"/>
      <c r="C100" s="82"/>
      <c r="D100" s="78">
        <v>2</v>
      </c>
      <c r="E100" s="78">
        <v>2</v>
      </c>
      <c r="F100" s="83"/>
      <c r="G100" s="78">
        <v>2.6</v>
      </c>
      <c r="H100" s="79">
        <f t="shared" si="9"/>
        <v>10.4</v>
      </c>
      <c r="I100" s="80"/>
    </row>
    <row r="101" spans="1:9" s="81" customFormat="1">
      <c r="A101" s="76"/>
      <c r="B101" s="77" t="s">
        <v>43</v>
      </c>
      <c r="C101" s="77"/>
      <c r="D101" s="78">
        <v>2</v>
      </c>
      <c r="E101" s="78">
        <v>1.5</v>
      </c>
      <c r="F101" s="83"/>
      <c r="G101" s="78">
        <v>2.6</v>
      </c>
      <c r="H101" s="79">
        <f t="shared" si="9"/>
        <v>7.8000000000000007</v>
      </c>
      <c r="I101" s="80"/>
    </row>
    <row r="102" spans="1:9" s="81" customFormat="1">
      <c r="A102" s="76"/>
      <c r="B102" s="82"/>
      <c r="C102" s="82"/>
      <c r="D102" s="78">
        <v>2</v>
      </c>
      <c r="E102" s="78">
        <v>2</v>
      </c>
      <c r="F102" s="83"/>
      <c r="G102" s="78">
        <v>2.6</v>
      </c>
      <c r="H102" s="79">
        <f t="shared" si="9"/>
        <v>10.4</v>
      </c>
      <c r="I102" s="80"/>
    </row>
    <row r="103" spans="1:9" s="81" customFormat="1">
      <c r="A103" s="76"/>
      <c r="B103" s="77" t="s">
        <v>44</v>
      </c>
      <c r="C103" s="77"/>
      <c r="D103" s="78">
        <v>2</v>
      </c>
      <c r="E103" s="78">
        <v>5.05</v>
      </c>
      <c r="F103" s="78"/>
      <c r="G103" s="78">
        <v>2.6</v>
      </c>
      <c r="H103" s="79">
        <f t="shared" si="9"/>
        <v>26.26</v>
      </c>
      <c r="I103" s="80"/>
    </row>
    <row r="104" spans="1:9" s="81" customFormat="1">
      <c r="A104" s="76"/>
      <c r="B104" s="77"/>
      <c r="C104" s="77"/>
      <c r="D104" s="78">
        <v>2</v>
      </c>
      <c r="E104" s="78">
        <v>1.98</v>
      </c>
      <c r="F104" s="78"/>
      <c r="G104" s="78">
        <v>2.6</v>
      </c>
      <c r="H104" s="79">
        <f t="shared" si="9"/>
        <v>10.295999999999999</v>
      </c>
      <c r="I104" s="80"/>
    </row>
    <row r="105" spans="1:9" s="81" customFormat="1">
      <c r="A105" s="76"/>
      <c r="B105" s="82" t="s">
        <v>46</v>
      </c>
      <c r="C105" s="82"/>
      <c r="D105" s="83"/>
      <c r="E105" s="83"/>
      <c r="F105" s="83"/>
      <c r="G105" s="83"/>
      <c r="H105" s="85"/>
      <c r="I105" s="80"/>
    </row>
    <row r="106" spans="1:9" s="81" customFormat="1">
      <c r="A106" s="76"/>
      <c r="B106" s="77" t="s">
        <v>47</v>
      </c>
      <c r="C106" s="77"/>
      <c r="D106" s="78">
        <v>1</v>
      </c>
      <c r="E106" s="78">
        <v>13.97</v>
      </c>
      <c r="F106" s="78"/>
      <c r="G106" s="78">
        <v>1.2</v>
      </c>
      <c r="H106" s="79">
        <f t="shared" si="9"/>
        <v>16.763999999999999</v>
      </c>
      <c r="I106" s="80"/>
    </row>
    <row r="107" spans="1:9" s="81" customFormat="1">
      <c r="A107" s="76"/>
      <c r="B107" s="82"/>
      <c r="C107" s="82"/>
      <c r="D107" s="78">
        <v>1</v>
      </c>
      <c r="E107" s="78">
        <v>11.23</v>
      </c>
      <c r="F107" s="78"/>
      <c r="G107" s="78">
        <v>1.2</v>
      </c>
      <c r="H107" s="79">
        <f t="shared" si="9"/>
        <v>13.476000000000001</v>
      </c>
      <c r="I107" s="80"/>
    </row>
    <row r="108" spans="1:9" s="81" customFormat="1">
      <c r="A108" s="76"/>
      <c r="B108" s="82"/>
      <c r="C108" s="82"/>
      <c r="D108" s="78">
        <v>2</v>
      </c>
      <c r="E108" s="78">
        <v>10.75</v>
      </c>
      <c r="F108" s="78"/>
      <c r="G108" s="78">
        <v>1.2</v>
      </c>
      <c r="H108" s="79">
        <f t="shared" si="9"/>
        <v>25.8</v>
      </c>
      <c r="I108" s="80"/>
    </row>
    <row r="109" spans="1:9" s="81" customFormat="1">
      <c r="A109" s="76"/>
      <c r="B109" s="77" t="s">
        <v>48</v>
      </c>
      <c r="C109" s="77"/>
      <c r="D109" s="78">
        <v>2</v>
      </c>
      <c r="E109" s="78">
        <v>4.7699999999999996</v>
      </c>
      <c r="F109" s="78"/>
      <c r="G109" s="78">
        <v>1.2</v>
      </c>
      <c r="H109" s="79">
        <f t="shared" si="9"/>
        <v>11.447999999999999</v>
      </c>
      <c r="I109" s="80"/>
    </row>
    <row r="110" spans="1:9" s="81" customFormat="1">
      <c r="A110" s="76"/>
      <c r="B110" s="82"/>
      <c r="C110" s="82"/>
      <c r="D110" s="78">
        <v>2</v>
      </c>
      <c r="E110" s="78">
        <v>2.85</v>
      </c>
      <c r="F110" s="78"/>
      <c r="G110" s="78">
        <v>1.2</v>
      </c>
      <c r="H110" s="79">
        <f t="shared" si="9"/>
        <v>6.84</v>
      </c>
      <c r="I110" s="80"/>
    </row>
    <row r="111" spans="1:9" s="81" customFormat="1">
      <c r="A111" s="76"/>
      <c r="B111" s="77" t="s">
        <v>49</v>
      </c>
      <c r="C111" s="77"/>
      <c r="D111" s="78">
        <v>2</v>
      </c>
      <c r="E111" s="78">
        <v>2.5</v>
      </c>
      <c r="F111" s="83"/>
      <c r="G111" s="78">
        <v>1.2</v>
      </c>
      <c r="H111" s="79">
        <f t="shared" si="9"/>
        <v>6</v>
      </c>
      <c r="I111" s="80"/>
    </row>
    <row r="112" spans="1:9" s="81" customFormat="1">
      <c r="A112" s="76"/>
      <c r="B112" s="82"/>
      <c r="C112" s="82"/>
      <c r="D112" s="78">
        <v>2</v>
      </c>
      <c r="E112" s="78">
        <v>2.5499999999999998</v>
      </c>
      <c r="F112" s="83"/>
      <c r="G112" s="78">
        <v>1.2</v>
      </c>
      <c r="H112" s="79">
        <f t="shared" si="9"/>
        <v>6.1199999999999992</v>
      </c>
      <c r="I112" s="80"/>
    </row>
    <row r="113" spans="1:11" s="81" customFormat="1">
      <c r="A113" s="76"/>
      <c r="B113" s="77" t="s">
        <v>44</v>
      </c>
      <c r="C113" s="77"/>
      <c r="D113" s="78">
        <v>2</v>
      </c>
      <c r="E113" s="78">
        <v>1.98</v>
      </c>
      <c r="F113" s="83"/>
      <c r="G113" s="78">
        <v>1.2</v>
      </c>
      <c r="H113" s="79">
        <f t="shared" si="9"/>
        <v>4.7519999999999998</v>
      </c>
      <c r="I113" s="80"/>
    </row>
    <row r="114" spans="1:11" s="81" customFormat="1">
      <c r="A114" s="76"/>
      <c r="B114" s="82"/>
      <c r="C114" s="82"/>
      <c r="D114" s="78">
        <v>2</v>
      </c>
      <c r="E114" s="78">
        <v>5.05</v>
      </c>
      <c r="F114" s="83"/>
      <c r="G114" s="78">
        <v>1.2</v>
      </c>
      <c r="H114" s="79">
        <f t="shared" si="9"/>
        <v>12.12</v>
      </c>
      <c r="I114" s="80"/>
    </row>
    <row r="115" spans="1:11" s="81" customFormat="1">
      <c r="A115" s="76"/>
      <c r="B115" s="82" t="s">
        <v>17</v>
      </c>
      <c r="C115" s="82"/>
      <c r="D115" s="83"/>
      <c r="E115" s="83"/>
      <c r="F115" s="83"/>
      <c r="G115" s="83"/>
      <c r="H115" s="85">
        <f>SUM(H43:H114)</f>
        <v>1774.0679999999995</v>
      </c>
      <c r="I115" s="80"/>
      <c r="K115" s="81">
        <f>3.2-0.6</f>
        <v>2.6</v>
      </c>
    </row>
    <row r="116" spans="1:11" s="81" customFormat="1">
      <c r="A116" s="76"/>
      <c r="B116" s="82" t="s">
        <v>64</v>
      </c>
      <c r="C116" s="82"/>
      <c r="D116" s="83"/>
      <c r="E116" s="83"/>
      <c r="F116" s="83"/>
      <c r="G116" s="83"/>
      <c r="H116" s="85"/>
      <c r="I116" s="80"/>
    </row>
    <row r="117" spans="1:11" s="81" customFormat="1">
      <c r="A117" s="76"/>
      <c r="B117" s="86" t="s">
        <v>53</v>
      </c>
      <c r="C117" s="86"/>
      <c r="D117" s="78"/>
      <c r="E117" s="78"/>
      <c r="F117" s="78"/>
      <c r="G117" s="83"/>
      <c r="H117" s="85"/>
      <c r="I117" s="80"/>
    </row>
    <row r="118" spans="1:11" s="81" customFormat="1">
      <c r="A118" s="76"/>
      <c r="B118" s="86" t="s">
        <v>57</v>
      </c>
      <c r="C118" s="86"/>
      <c r="D118" s="78"/>
      <c r="E118" s="78"/>
      <c r="F118" s="78"/>
      <c r="G118" s="83"/>
      <c r="H118" s="85"/>
      <c r="I118" s="80"/>
    </row>
    <row r="119" spans="1:11" s="81" customFormat="1">
      <c r="A119" s="76"/>
      <c r="B119" s="86" t="s">
        <v>59</v>
      </c>
      <c r="C119" s="86"/>
      <c r="D119" s="78">
        <v>4</v>
      </c>
      <c r="E119" s="87">
        <v>1</v>
      </c>
      <c r="F119" s="80"/>
      <c r="G119" s="87">
        <v>2</v>
      </c>
      <c r="H119" s="85">
        <f>G119*E119*D119</f>
        <v>8</v>
      </c>
      <c r="I119" s="80"/>
    </row>
    <row r="120" spans="1:11" s="81" customFormat="1">
      <c r="A120" s="76"/>
      <c r="B120" s="86" t="s">
        <v>60</v>
      </c>
      <c r="C120" s="86"/>
      <c r="D120" s="78">
        <v>2</v>
      </c>
      <c r="E120" s="87">
        <v>0.8</v>
      </c>
      <c r="F120" s="80"/>
      <c r="G120" s="87">
        <v>2</v>
      </c>
      <c r="H120" s="85">
        <f>G120*E120*D120</f>
        <v>3.2</v>
      </c>
      <c r="I120" s="80"/>
    </row>
    <row r="121" spans="1:11" s="81" customFormat="1">
      <c r="A121" s="76"/>
      <c r="B121" s="86" t="s">
        <v>57</v>
      </c>
      <c r="C121" s="86"/>
      <c r="D121" s="78"/>
      <c r="E121" s="87"/>
      <c r="F121" s="80"/>
      <c r="G121" s="87"/>
      <c r="H121" s="85"/>
      <c r="I121" s="80"/>
    </row>
    <row r="122" spans="1:11" s="81" customFormat="1">
      <c r="A122" s="76"/>
      <c r="B122" s="86" t="s">
        <v>59</v>
      </c>
      <c r="C122" s="86"/>
      <c r="D122" s="78">
        <v>3</v>
      </c>
      <c r="E122" s="87">
        <v>1</v>
      </c>
      <c r="F122" s="80"/>
      <c r="G122" s="87">
        <v>2</v>
      </c>
      <c r="H122" s="85">
        <f>G122*E122*D122</f>
        <v>6</v>
      </c>
      <c r="I122" s="80"/>
    </row>
    <row r="123" spans="1:11" s="81" customFormat="1">
      <c r="A123" s="76"/>
      <c r="B123" s="86" t="s">
        <v>60</v>
      </c>
      <c r="C123" s="86"/>
      <c r="D123" s="78">
        <v>2</v>
      </c>
      <c r="E123" s="87">
        <v>0.8</v>
      </c>
      <c r="F123" s="80"/>
      <c r="G123" s="87">
        <v>2</v>
      </c>
      <c r="H123" s="85">
        <f>G123*E123*D123</f>
        <v>3.2</v>
      </c>
      <c r="I123" s="80"/>
    </row>
    <row r="124" spans="1:11" s="81" customFormat="1">
      <c r="A124" s="76"/>
      <c r="B124" s="82" t="s">
        <v>46</v>
      </c>
      <c r="C124" s="82"/>
      <c r="D124" s="83"/>
      <c r="E124" s="83"/>
      <c r="F124" s="80"/>
      <c r="G124" s="83"/>
      <c r="H124" s="85"/>
      <c r="I124" s="80"/>
    </row>
    <row r="125" spans="1:11" s="81" customFormat="1">
      <c r="A125" s="76"/>
      <c r="B125" s="86" t="s">
        <v>60</v>
      </c>
      <c r="C125" s="86"/>
      <c r="D125" s="78">
        <v>5</v>
      </c>
      <c r="E125" s="87">
        <v>0.8</v>
      </c>
      <c r="F125" s="80"/>
      <c r="G125" s="87">
        <v>2</v>
      </c>
      <c r="H125" s="85">
        <f>G125*E125*D125</f>
        <v>8</v>
      </c>
      <c r="I125" s="80"/>
    </row>
    <row r="126" spans="1:11" s="81" customFormat="1">
      <c r="A126" s="76"/>
      <c r="B126" s="86" t="s">
        <v>95</v>
      </c>
      <c r="C126" s="86"/>
      <c r="D126" s="78"/>
      <c r="E126" s="87"/>
      <c r="F126" s="87"/>
      <c r="G126" s="83"/>
      <c r="H126" s="85"/>
      <c r="I126" s="80"/>
    </row>
    <row r="127" spans="1:11" s="81" customFormat="1">
      <c r="A127" s="76"/>
      <c r="B127" s="86" t="s">
        <v>96</v>
      </c>
      <c r="C127" s="86"/>
      <c r="D127" s="78"/>
      <c r="E127" s="87"/>
      <c r="F127" s="87"/>
      <c r="G127" s="83"/>
      <c r="H127" s="85"/>
      <c r="I127" s="80"/>
    </row>
    <row r="128" spans="1:11" s="81" customFormat="1">
      <c r="A128" s="76"/>
      <c r="C128" s="86">
        <v>2</v>
      </c>
      <c r="D128" s="78">
        <v>2</v>
      </c>
      <c r="E128" s="87">
        <v>16.7</v>
      </c>
      <c r="F128" s="87"/>
      <c r="G128" s="83">
        <v>3.2</v>
      </c>
      <c r="H128" s="85">
        <f>G128*E128*D128*C128</f>
        <v>213.76</v>
      </c>
      <c r="I128" s="80"/>
    </row>
    <row r="129" spans="1:9" s="81" customFormat="1" ht="17.25" customHeight="1">
      <c r="A129" s="76"/>
      <c r="B129" s="86"/>
      <c r="C129" s="86">
        <v>2</v>
      </c>
      <c r="D129" s="78">
        <v>2</v>
      </c>
      <c r="E129" s="87">
        <v>11.51</v>
      </c>
      <c r="F129" s="87"/>
      <c r="G129" s="83">
        <v>3.2</v>
      </c>
      <c r="H129" s="85">
        <f>G129*E129*D129*C129</f>
        <v>147.328</v>
      </c>
      <c r="I129" s="80"/>
    </row>
    <row r="130" spans="1:9" s="89" customFormat="1">
      <c r="A130" s="88"/>
      <c r="B130" s="86" t="s">
        <v>61</v>
      </c>
      <c r="C130" s="86">
        <v>2</v>
      </c>
      <c r="D130" s="86">
        <v>4</v>
      </c>
      <c r="E130" s="79">
        <v>1.05</v>
      </c>
      <c r="F130" s="78">
        <v>0.5</v>
      </c>
      <c r="G130" s="79">
        <v>1.35</v>
      </c>
      <c r="H130" s="85">
        <f>-G130*E130*D130*C130*F130</f>
        <v>-5.6700000000000008</v>
      </c>
      <c r="I130" s="86"/>
    </row>
    <row r="131" spans="1:9" s="89" customFormat="1">
      <c r="A131" s="88"/>
      <c r="B131" s="86" t="s">
        <v>62</v>
      </c>
      <c r="C131" s="86">
        <v>2</v>
      </c>
      <c r="D131" s="86">
        <v>11</v>
      </c>
      <c r="E131" s="79">
        <v>1.2</v>
      </c>
      <c r="F131" s="78">
        <v>0.5</v>
      </c>
      <c r="G131" s="79">
        <v>1.35</v>
      </c>
      <c r="H131" s="85">
        <f t="shared" ref="H131:H132" si="10">-G131*E131*D131*C131*F131</f>
        <v>-17.82</v>
      </c>
      <c r="I131" s="86"/>
    </row>
    <row r="132" spans="1:9" s="89" customFormat="1">
      <c r="A132" s="88"/>
      <c r="B132" s="86" t="s">
        <v>63</v>
      </c>
      <c r="C132" s="86">
        <v>2</v>
      </c>
      <c r="D132" s="86">
        <v>2</v>
      </c>
      <c r="E132" s="79">
        <v>0.9</v>
      </c>
      <c r="F132" s="78">
        <v>0.5</v>
      </c>
      <c r="G132" s="79">
        <v>0.6</v>
      </c>
      <c r="H132" s="85">
        <f t="shared" si="10"/>
        <v>-1.08</v>
      </c>
      <c r="I132" s="86"/>
    </row>
    <row r="133" spans="1:9" s="81" customFormat="1">
      <c r="A133" s="76"/>
      <c r="B133" s="86" t="s">
        <v>68</v>
      </c>
      <c r="C133" s="86"/>
      <c r="D133" s="78"/>
      <c r="E133" s="87"/>
      <c r="F133" s="87"/>
      <c r="G133" s="83"/>
      <c r="H133" s="85">
        <f>SUM(H119:H132)</f>
        <v>364.91800000000001</v>
      </c>
      <c r="I133" s="80"/>
    </row>
    <row r="134" spans="1:9" s="81" customFormat="1">
      <c r="A134" s="76"/>
      <c r="B134" s="86" t="s">
        <v>69</v>
      </c>
      <c r="C134" s="86"/>
      <c r="D134" s="78"/>
      <c r="E134" s="87"/>
      <c r="F134" s="87"/>
      <c r="G134" s="83"/>
      <c r="H134" s="85">
        <f>H115-H133</f>
        <v>1409.1499999999996</v>
      </c>
      <c r="I134" s="80"/>
    </row>
    <row r="135" spans="1:9" s="81" customFormat="1">
      <c r="A135" s="76"/>
      <c r="B135" s="82" t="s">
        <v>19</v>
      </c>
      <c r="C135" s="82"/>
      <c r="D135" s="83"/>
      <c r="E135" s="83"/>
      <c r="F135" s="83"/>
      <c r="G135" s="83"/>
      <c r="H135" s="85">
        <v>400</v>
      </c>
      <c r="I135" s="80" t="s">
        <v>20</v>
      </c>
    </row>
    <row r="136" spans="1:9" s="7" customFormat="1" ht="51">
      <c r="A136" s="4">
        <v>4</v>
      </c>
      <c r="B136" s="19" t="s">
        <v>51</v>
      </c>
      <c r="C136" s="19"/>
      <c r="D136" s="21"/>
      <c r="E136" s="21"/>
      <c r="F136" s="21"/>
      <c r="G136" s="21"/>
      <c r="H136" s="28"/>
      <c r="I136" s="6"/>
    </row>
    <row r="137" spans="1:9" s="7" customFormat="1">
      <c r="A137" s="4"/>
      <c r="B137" s="27" t="s">
        <v>52</v>
      </c>
      <c r="C137" s="27"/>
      <c r="D137" s="21"/>
      <c r="E137" s="21"/>
      <c r="F137" s="21"/>
      <c r="G137" s="21"/>
      <c r="H137" s="28">
        <f>H135</f>
        <v>400</v>
      </c>
      <c r="I137" s="6" t="s">
        <v>20</v>
      </c>
    </row>
    <row r="138" spans="1:9" s="44" customFormat="1" ht="51">
      <c r="A138" s="39">
        <v>5</v>
      </c>
      <c r="B138" s="19" t="s">
        <v>99</v>
      </c>
      <c r="C138" s="34"/>
      <c r="D138" s="41"/>
      <c r="E138" s="41"/>
      <c r="F138" s="41"/>
      <c r="G138" s="41"/>
      <c r="H138" s="42"/>
      <c r="I138" s="43"/>
    </row>
    <row r="139" spans="1:9" s="44" customFormat="1">
      <c r="A139" s="39"/>
      <c r="B139" s="37" t="s">
        <v>96</v>
      </c>
      <c r="C139" s="37"/>
      <c r="D139" s="35"/>
      <c r="E139" s="40"/>
      <c r="F139" s="40"/>
      <c r="G139" s="41"/>
      <c r="H139" s="42"/>
      <c r="I139" s="43"/>
    </row>
    <row r="140" spans="1:9" s="44" customFormat="1">
      <c r="A140" s="39"/>
      <c r="C140" s="37">
        <v>2</v>
      </c>
      <c r="D140" s="35">
        <v>2</v>
      </c>
      <c r="E140" s="40">
        <v>16.7</v>
      </c>
      <c r="F140" s="40"/>
      <c r="G140" s="41">
        <v>3.2</v>
      </c>
      <c r="H140" s="42">
        <f>G140*E140*D140*C140</f>
        <v>213.76</v>
      </c>
      <c r="I140" s="43"/>
    </row>
    <row r="141" spans="1:9" s="44" customFormat="1">
      <c r="A141" s="39"/>
      <c r="B141" s="37"/>
      <c r="C141" s="37">
        <v>2</v>
      </c>
      <c r="D141" s="35">
        <v>2</v>
      </c>
      <c r="E141" s="40">
        <v>11.51</v>
      </c>
      <c r="F141" s="40"/>
      <c r="G141" s="41">
        <v>3.2</v>
      </c>
      <c r="H141" s="42">
        <f>G141*E141*D141*C141</f>
        <v>147.328</v>
      </c>
      <c r="I141" s="43"/>
    </row>
    <row r="142" spans="1:9" s="44" customFormat="1">
      <c r="A142" s="39"/>
      <c r="B142" s="43" t="s">
        <v>17</v>
      </c>
      <c r="C142" s="43"/>
      <c r="D142" s="41"/>
      <c r="E142" s="45"/>
      <c r="F142" s="45"/>
      <c r="G142" s="41"/>
      <c r="H142" s="42">
        <f>SUM(H140:H141)</f>
        <v>361.08799999999997</v>
      </c>
      <c r="I142" s="43"/>
    </row>
    <row r="143" spans="1:9" s="38" customFormat="1">
      <c r="A143" s="33"/>
      <c r="B143" s="43" t="s">
        <v>98</v>
      </c>
      <c r="C143" s="37"/>
      <c r="D143" s="35"/>
      <c r="E143" s="40"/>
      <c r="F143" s="40"/>
      <c r="G143" s="35"/>
      <c r="H143" s="36"/>
      <c r="I143" s="37"/>
    </row>
    <row r="144" spans="1:9" s="38" customFormat="1">
      <c r="A144" s="33"/>
      <c r="B144" s="37" t="s">
        <v>61</v>
      </c>
      <c r="C144" s="37">
        <v>2</v>
      </c>
      <c r="D144" s="37">
        <v>4</v>
      </c>
      <c r="E144" s="36">
        <v>1.05</v>
      </c>
      <c r="F144" s="35">
        <v>0.5</v>
      </c>
      <c r="G144" s="36">
        <v>1.35</v>
      </c>
      <c r="H144" s="36">
        <f>G144*E144*D144*C144*F144</f>
        <v>5.6700000000000008</v>
      </c>
      <c r="I144" s="37"/>
    </row>
    <row r="145" spans="1:11" s="38" customFormat="1">
      <c r="A145" s="33"/>
      <c r="B145" s="37" t="s">
        <v>62</v>
      </c>
      <c r="C145" s="37">
        <v>2</v>
      </c>
      <c r="D145" s="37">
        <v>11</v>
      </c>
      <c r="E145" s="36">
        <v>1.2</v>
      </c>
      <c r="F145" s="35">
        <v>0.5</v>
      </c>
      <c r="G145" s="36">
        <v>1.35</v>
      </c>
      <c r="H145" s="36">
        <f t="shared" ref="H145:H146" si="11">G145*E145*D145*C145*F145</f>
        <v>17.82</v>
      </c>
      <c r="I145" s="37"/>
    </row>
    <row r="146" spans="1:11" s="38" customFormat="1">
      <c r="A146" s="33"/>
      <c r="B146" s="37" t="s">
        <v>63</v>
      </c>
      <c r="C146" s="37">
        <v>2</v>
      </c>
      <c r="D146" s="37">
        <v>2</v>
      </c>
      <c r="E146" s="36">
        <v>0.9</v>
      </c>
      <c r="F146" s="35">
        <v>0.5</v>
      </c>
      <c r="G146" s="36">
        <v>0.6</v>
      </c>
      <c r="H146" s="36">
        <f t="shared" si="11"/>
        <v>1.08</v>
      </c>
      <c r="I146" s="37"/>
    </row>
    <row r="147" spans="1:11" s="7" customFormat="1">
      <c r="A147" s="4"/>
      <c r="B147" s="26" t="s">
        <v>17</v>
      </c>
      <c r="C147" s="26"/>
      <c r="D147" s="68"/>
      <c r="E147" s="67"/>
      <c r="F147" s="67"/>
      <c r="G147" s="68"/>
      <c r="H147" s="28">
        <f>SUM(H144:H146)</f>
        <v>24.57</v>
      </c>
      <c r="I147" s="6"/>
    </row>
    <row r="148" spans="1:11" s="7" customFormat="1">
      <c r="A148" s="4"/>
      <c r="B148" s="26" t="s">
        <v>67</v>
      </c>
      <c r="C148" s="26"/>
      <c r="D148" s="68"/>
      <c r="E148" s="67"/>
      <c r="F148" s="67"/>
      <c r="G148" s="68"/>
      <c r="H148" s="28">
        <f>H142-H147</f>
        <v>336.51799999999997</v>
      </c>
      <c r="I148" s="6"/>
    </row>
    <row r="149" spans="1:11" s="7" customFormat="1">
      <c r="A149" s="4"/>
      <c r="B149" s="26" t="s">
        <v>19</v>
      </c>
      <c r="C149" s="26"/>
      <c r="D149" s="21"/>
      <c r="E149" s="21"/>
      <c r="F149" s="21"/>
      <c r="G149" s="21"/>
      <c r="H149" s="28">
        <v>340</v>
      </c>
      <c r="I149" s="6" t="s">
        <v>20</v>
      </c>
    </row>
    <row r="150" spans="1:11" s="44" customFormat="1" ht="63.75">
      <c r="A150" s="39">
        <v>6</v>
      </c>
      <c r="B150" s="19" t="s">
        <v>100</v>
      </c>
      <c r="C150" s="19"/>
      <c r="D150" s="41"/>
      <c r="E150" s="41"/>
      <c r="F150" s="41"/>
      <c r="G150" s="41"/>
      <c r="H150" s="42"/>
      <c r="I150" s="43"/>
    </row>
    <row r="151" spans="1:11" s="7" customFormat="1">
      <c r="A151" s="4"/>
      <c r="B151" s="26" t="s">
        <v>97</v>
      </c>
      <c r="C151" s="26"/>
      <c r="D151" s="68">
        <v>2</v>
      </c>
      <c r="E151" s="68">
        <v>16.73</v>
      </c>
      <c r="F151" s="68"/>
      <c r="G151" s="68">
        <v>7.8</v>
      </c>
      <c r="H151" s="9">
        <f t="shared" ref="H151:H152" si="12">G151*E151*D151</f>
        <v>260.988</v>
      </c>
      <c r="I151" s="6"/>
      <c r="K151" s="7">
        <f>(3.2*2)+0.2+1.2</f>
        <v>7.8000000000000007</v>
      </c>
    </row>
    <row r="152" spans="1:11" s="7" customFormat="1">
      <c r="A152" s="4"/>
      <c r="B152" s="26"/>
      <c r="C152" s="26"/>
      <c r="D152" s="68">
        <v>2</v>
      </c>
      <c r="E152" s="68">
        <v>11.51</v>
      </c>
      <c r="F152" s="68"/>
      <c r="G152" s="68">
        <v>7.8</v>
      </c>
      <c r="H152" s="9">
        <f t="shared" si="12"/>
        <v>179.55599999999998</v>
      </c>
      <c r="I152" s="6"/>
    </row>
    <row r="153" spans="1:11" s="7" customFormat="1">
      <c r="A153" s="4"/>
      <c r="B153" s="26" t="s">
        <v>17</v>
      </c>
      <c r="C153" s="26"/>
      <c r="D153" s="21"/>
      <c r="E153" s="21"/>
      <c r="F153" s="21"/>
      <c r="G153" s="21"/>
      <c r="H153" s="28">
        <f>SUM(H151:H152)</f>
        <v>440.54399999999998</v>
      </c>
      <c r="I153" s="6"/>
      <c r="K153" s="7">
        <f>3.2-0.6</f>
        <v>2.6</v>
      </c>
    </row>
    <row r="154" spans="1:11" s="7" customFormat="1">
      <c r="A154" s="4"/>
      <c r="B154" s="26" t="s">
        <v>64</v>
      </c>
      <c r="C154" s="26"/>
      <c r="D154" s="68"/>
      <c r="E154" s="68"/>
      <c r="F154" s="68"/>
      <c r="G154" s="68"/>
      <c r="H154" s="9"/>
      <c r="I154" s="6"/>
    </row>
    <row r="155" spans="1:11" s="7" customFormat="1">
      <c r="A155" s="4"/>
      <c r="B155" s="8" t="s">
        <v>5</v>
      </c>
      <c r="C155" s="8"/>
      <c r="D155" s="68"/>
      <c r="E155" s="67"/>
      <c r="F155" s="67"/>
      <c r="G155" s="68"/>
      <c r="H155" s="9"/>
      <c r="I155" s="6"/>
    </row>
    <row r="156" spans="1:11" s="7" customFormat="1">
      <c r="A156" s="4"/>
      <c r="B156" s="8" t="s">
        <v>58</v>
      </c>
      <c r="C156" s="8"/>
      <c r="D156" s="68">
        <v>1</v>
      </c>
      <c r="E156" s="67">
        <v>1.35</v>
      </c>
      <c r="F156" s="6"/>
      <c r="G156" s="67">
        <v>2</v>
      </c>
      <c r="H156" s="9">
        <f>G156*E156*D156</f>
        <v>2.7</v>
      </c>
      <c r="I156" s="6"/>
    </row>
    <row r="157" spans="1:11" s="7" customFormat="1">
      <c r="A157" s="4"/>
      <c r="B157" s="8" t="s">
        <v>61</v>
      </c>
      <c r="C157" s="8"/>
      <c r="D157" s="68">
        <v>4</v>
      </c>
      <c r="E157" s="67">
        <v>1.05</v>
      </c>
      <c r="F157" s="6">
        <v>0.5</v>
      </c>
      <c r="G157" s="67">
        <v>1.35</v>
      </c>
      <c r="H157" s="9">
        <f>G157*E157*D157*F157</f>
        <v>2.8350000000000004</v>
      </c>
      <c r="I157" s="6"/>
    </row>
    <row r="158" spans="1:11" s="7" customFormat="1">
      <c r="A158" s="4"/>
      <c r="B158" s="8" t="s">
        <v>62</v>
      </c>
      <c r="C158" s="8"/>
      <c r="D158" s="68">
        <v>11</v>
      </c>
      <c r="E158" s="67">
        <v>1.2</v>
      </c>
      <c r="F158" s="6">
        <v>0.5</v>
      </c>
      <c r="G158" s="67">
        <v>1.35</v>
      </c>
      <c r="H158" s="9">
        <f t="shared" ref="H158:H163" si="13">G158*E158*D158*F158</f>
        <v>8.91</v>
      </c>
      <c r="I158" s="6"/>
    </row>
    <row r="159" spans="1:11" s="7" customFormat="1">
      <c r="A159" s="4"/>
      <c r="B159" s="8" t="s">
        <v>63</v>
      </c>
      <c r="C159" s="8"/>
      <c r="D159" s="68">
        <v>2</v>
      </c>
      <c r="E159" s="67">
        <v>0.9</v>
      </c>
      <c r="F159" s="6">
        <v>0.5</v>
      </c>
      <c r="G159" s="67">
        <v>0.6</v>
      </c>
      <c r="H159" s="9">
        <f t="shared" si="13"/>
        <v>0.54</v>
      </c>
      <c r="I159" s="6"/>
    </row>
    <row r="160" spans="1:11" s="7" customFormat="1">
      <c r="A160" s="4"/>
      <c r="B160" s="26" t="s">
        <v>14</v>
      </c>
      <c r="C160" s="26"/>
      <c r="D160" s="68"/>
      <c r="E160" s="68"/>
      <c r="F160" s="6"/>
      <c r="G160" s="68"/>
      <c r="H160" s="9"/>
      <c r="I160" s="6"/>
    </row>
    <row r="161" spans="1:9" s="7" customFormat="1">
      <c r="A161" s="4"/>
      <c r="B161" s="8" t="s">
        <v>61</v>
      </c>
      <c r="C161" s="8"/>
      <c r="D161" s="68">
        <v>4</v>
      </c>
      <c r="E161" s="67">
        <v>1.05</v>
      </c>
      <c r="F161" s="6">
        <v>0.5</v>
      </c>
      <c r="G161" s="67">
        <v>1.35</v>
      </c>
      <c r="H161" s="9">
        <f t="shared" si="13"/>
        <v>2.8350000000000004</v>
      </c>
      <c r="I161" s="6"/>
    </row>
    <row r="162" spans="1:9" s="7" customFormat="1">
      <c r="A162" s="4"/>
      <c r="B162" s="8" t="s">
        <v>62</v>
      </c>
      <c r="C162" s="8"/>
      <c r="D162" s="68">
        <v>11</v>
      </c>
      <c r="E162" s="67">
        <v>1.2</v>
      </c>
      <c r="F162" s="6">
        <v>0.5</v>
      </c>
      <c r="G162" s="67">
        <v>1.35</v>
      </c>
      <c r="H162" s="9">
        <f t="shared" si="13"/>
        <v>8.91</v>
      </c>
      <c r="I162" s="6"/>
    </row>
    <row r="163" spans="1:9" s="7" customFormat="1">
      <c r="A163" s="4"/>
      <c r="B163" s="8" t="s">
        <v>63</v>
      </c>
      <c r="C163" s="8"/>
      <c r="D163" s="68">
        <v>2</v>
      </c>
      <c r="E163" s="67">
        <v>0.9</v>
      </c>
      <c r="F163" s="6">
        <v>0.5</v>
      </c>
      <c r="G163" s="67">
        <v>0.6</v>
      </c>
      <c r="H163" s="9">
        <f t="shared" si="13"/>
        <v>0.54</v>
      </c>
      <c r="I163" s="6"/>
    </row>
    <row r="164" spans="1:9" s="7" customFormat="1">
      <c r="A164" s="4"/>
      <c r="B164" s="26" t="s">
        <v>17</v>
      </c>
      <c r="C164" s="26"/>
      <c r="D164" s="68"/>
      <c r="E164" s="68"/>
      <c r="F164" s="68"/>
      <c r="G164" s="68"/>
      <c r="H164" s="9">
        <f>SUM(H156:H163)</f>
        <v>27.27</v>
      </c>
      <c r="I164" s="6"/>
    </row>
    <row r="165" spans="1:9" s="7" customFormat="1">
      <c r="A165" s="4"/>
      <c r="B165" s="26" t="s">
        <v>70</v>
      </c>
      <c r="C165" s="26"/>
      <c r="D165" s="68"/>
      <c r="E165" s="68"/>
      <c r="F165" s="68"/>
      <c r="G165" s="68"/>
      <c r="H165" s="9">
        <f>H153-H164</f>
        <v>413.274</v>
      </c>
      <c r="I165" s="6"/>
    </row>
    <row r="166" spans="1:9" s="7" customFormat="1">
      <c r="A166" s="4"/>
      <c r="B166" s="26" t="s">
        <v>19</v>
      </c>
      <c r="C166" s="26"/>
      <c r="D166" s="21"/>
      <c r="E166" s="21"/>
      <c r="F166" s="21"/>
      <c r="G166" s="21"/>
      <c r="H166" s="28">
        <v>415</v>
      </c>
      <c r="I166" s="6" t="s">
        <v>20</v>
      </c>
    </row>
    <row r="167" spans="1:9" s="7" customFormat="1" ht="80.25" customHeight="1">
      <c r="A167" s="4">
        <v>7</v>
      </c>
      <c r="B167" s="19" t="s">
        <v>56</v>
      </c>
      <c r="C167" s="19"/>
      <c r="D167" s="21"/>
      <c r="E167" s="21"/>
      <c r="F167" s="21"/>
      <c r="G167" s="21"/>
      <c r="H167" s="28"/>
      <c r="I167" s="6"/>
    </row>
    <row r="168" spans="1:9" s="7" customFormat="1">
      <c r="A168" s="4"/>
      <c r="B168" s="26" t="s">
        <v>5</v>
      </c>
      <c r="C168" s="26"/>
      <c r="D168" s="21"/>
      <c r="E168" s="21"/>
      <c r="F168" s="21"/>
      <c r="G168" s="21"/>
      <c r="H168" s="28"/>
      <c r="I168" s="6"/>
    </row>
    <row r="169" spans="1:9" s="7" customFormat="1">
      <c r="A169" s="4"/>
      <c r="B169" s="8" t="s">
        <v>61</v>
      </c>
      <c r="C169" s="8"/>
      <c r="D169" s="68">
        <v>4</v>
      </c>
      <c r="E169" s="67">
        <v>1.05</v>
      </c>
      <c r="F169" s="6"/>
      <c r="G169" s="67">
        <v>1.35</v>
      </c>
      <c r="H169" s="9">
        <f>G169*E169*D169</f>
        <v>5.6700000000000008</v>
      </c>
      <c r="I169" s="6"/>
    </row>
    <row r="170" spans="1:9" s="7" customFormat="1">
      <c r="A170" s="4"/>
      <c r="B170" s="8" t="s">
        <v>62</v>
      </c>
      <c r="C170" s="8"/>
      <c r="D170" s="68">
        <v>11</v>
      </c>
      <c r="E170" s="67">
        <v>1.2</v>
      </c>
      <c r="F170" s="6"/>
      <c r="G170" s="67">
        <v>1.35</v>
      </c>
      <c r="H170" s="9">
        <f>G170*E170*D170</f>
        <v>17.82</v>
      </c>
      <c r="I170" s="6"/>
    </row>
    <row r="171" spans="1:9" s="7" customFormat="1">
      <c r="A171" s="4"/>
      <c r="B171" s="8" t="s">
        <v>63</v>
      </c>
      <c r="C171" s="8"/>
      <c r="D171" s="68">
        <v>2</v>
      </c>
      <c r="E171" s="67">
        <v>0.9</v>
      </c>
      <c r="F171" s="6"/>
      <c r="G171" s="67">
        <v>0.6</v>
      </c>
      <c r="H171" s="9">
        <f>G171*E171*D171</f>
        <v>1.08</v>
      </c>
      <c r="I171" s="6"/>
    </row>
    <row r="172" spans="1:9" s="7" customFormat="1">
      <c r="A172" s="4"/>
      <c r="B172" s="26" t="s">
        <v>23</v>
      </c>
      <c r="C172" s="26"/>
      <c r="D172" s="21"/>
      <c r="E172" s="21"/>
      <c r="F172" s="6"/>
      <c r="G172" s="21"/>
      <c r="H172" s="9"/>
      <c r="I172" s="6"/>
    </row>
    <row r="173" spans="1:9" s="7" customFormat="1">
      <c r="A173" s="4"/>
      <c r="B173" s="8" t="s">
        <v>61</v>
      </c>
      <c r="C173" s="8"/>
      <c r="D173" s="68">
        <v>4</v>
      </c>
      <c r="E173" s="67">
        <v>1.05</v>
      </c>
      <c r="F173" s="6"/>
      <c r="G173" s="67">
        <v>1.35</v>
      </c>
      <c r="H173" s="9">
        <f>G173*E173*D173</f>
        <v>5.6700000000000008</v>
      </c>
      <c r="I173" s="6"/>
    </row>
    <row r="174" spans="1:9" s="7" customFormat="1">
      <c r="A174" s="4"/>
      <c r="B174" s="8" t="s">
        <v>62</v>
      </c>
      <c r="C174" s="8"/>
      <c r="D174" s="68">
        <v>11</v>
      </c>
      <c r="E174" s="67">
        <v>1.2</v>
      </c>
      <c r="F174" s="6"/>
      <c r="G174" s="67">
        <v>1.35</v>
      </c>
      <c r="H174" s="9">
        <f>G174*E174*D174</f>
        <v>17.82</v>
      </c>
      <c r="I174" s="6"/>
    </row>
    <row r="175" spans="1:9" s="7" customFormat="1">
      <c r="A175" s="4"/>
      <c r="B175" s="8" t="s">
        <v>63</v>
      </c>
      <c r="C175" s="8"/>
      <c r="D175" s="68">
        <v>2</v>
      </c>
      <c r="E175" s="67">
        <v>0.9</v>
      </c>
      <c r="F175" s="6"/>
      <c r="G175" s="67">
        <v>0.6</v>
      </c>
      <c r="H175" s="9">
        <f>G175*E175*D175</f>
        <v>1.08</v>
      </c>
      <c r="I175" s="6"/>
    </row>
    <row r="176" spans="1:9" s="7" customFormat="1">
      <c r="A176" s="4"/>
      <c r="B176" s="26" t="s">
        <v>46</v>
      </c>
      <c r="C176" s="26"/>
      <c r="D176" s="21"/>
      <c r="E176" s="21"/>
      <c r="F176" s="6"/>
      <c r="G176" s="21"/>
      <c r="H176" s="9"/>
      <c r="I176" s="6"/>
    </row>
    <row r="177" spans="1:10" s="7" customFormat="1">
      <c r="A177" s="4"/>
      <c r="B177" s="8" t="s">
        <v>63</v>
      </c>
      <c r="C177" s="8"/>
      <c r="D177" s="68">
        <v>2</v>
      </c>
      <c r="E177" s="67">
        <v>0.9</v>
      </c>
      <c r="F177" s="6"/>
      <c r="G177" s="67">
        <v>0.6</v>
      </c>
      <c r="H177" s="9">
        <f>G177*E177*D177</f>
        <v>1.08</v>
      </c>
      <c r="I177" s="6"/>
    </row>
    <row r="178" spans="1:10" s="38" customFormat="1">
      <c r="A178" s="33"/>
      <c r="B178" s="34"/>
      <c r="C178" s="34"/>
      <c r="D178" s="35"/>
      <c r="E178" s="35"/>
      <c r="F178" s="35"/>
      <c r="G178" s="35"/>
      <c r="H178" s="36"/>
      <c r="I178" s="37"/>
    </row>
    <row r="179" spans="1:10" s="7" customFormat="1">
      <c r="A179" s="4"/>
      <c r="B179" s="26" t="s">
        <v>70</v>
      </c>
      <c r="C179" s="26"/>
      <c r="D179" s="68"/>
      <c r="E179" s="68"/>
      <c r="F179" s="68"/>
      <c r="G179" s="68"/>
      <c r="H179" s="9">
        <f>SUM(H169:H178)</f>
        <v>50.22</v>
      </c>
      <c r="I179" s="6"/>
    </row>
    <row r="180" spans="1:10" s="7" customFormat="1">
      <c r="A180" s="4"/>
      <c r="B180" s="26" t="s">
        <v>19</v>
      </c>
      <c r="C180" s="26"/>
      <c r="D180" s="21"/>
      <c r="E180" s="21"/>
      <c r="F180" s="21"/>
      <c r="G180" s="21"/>
      <c r="H180" s="28">
        <v>55</v>
      </c>
      <c r="I180" s="6" t="s">
        <v>20</v>
      </c>
    </row>
    <row r="181" spans="1:10" s="16" customFormat="1" ht="281.25" customHeight="1">
      <c r="A181" s="11">
        <v>8</v>
      </c>
      <c r="B181" s="46" t="s">
        <v>82</v>
      </c>
      <c r="C181" s="46"/>
      <c r="D181" s="47" t="s">
        <v>90</v>
      </c>
      <c r="E181" s="48"/>
      <c r="F181" s="49"/>
      <c r="G181" s="49"/>
      <c r="H181" s="50"/>
      <c r="I181" s="15"/>
      <c r="J181" s="51"/>
    </row>
    <row r="182" spans="1:10">
      <c r="A182" s="23"/>
      <c r="B182" s="8" t="s">
        <v>53</v>
      </c>
      <c r="C182" s="8"/>
      <c r="D182" s="8"/>
      <c r="E182" s="8"/>
      <c r="F182" s="8"/>
      <c r="G182" s="8"/>
      <c r="H182" s="8"/>
      <c r="I182" s="8"/>
    </row>
    <row r="183" spans="1:10">
      <c r="A183" s="23"/>
      <c r="B183" s="8" t="s">
        <v>59</v>
      </c>
      <c r="C183" s="8"/>
      <c r="D183" s="8">
        <v>5</v>
      </c>
      <c r="E183" s="9">
        <v>1</v>
      </c>
      <c r="F183" s="68"/>
      <c r="G183" s="9">
        <v>2</v>
      </c>
      <c r="H183" s="9">
        <f>G183*E183*D183</f>
        <v>10</v>
      </c>
      <c r="I183" s="8"/>
    </row>
    <row r="184" spans="1:10">
      <c r="A184" s="23"/>
      <c r="B184" s="8" t="s">
        <v>14</v>
      </c>
      <c r="C184" s="8"/>
      <c r="D184" s="8"/>
      <c r="E184" s="9"/>
      <c r="F184" s="68"/>
      <c r="G184" s="9"/>
      <c r="H184" s="9"/>
      <c r="I184" s="8"/>
    </row>
    <row r="185" spans="1:10">
      <c r="A185" s="23"/>
      <c r="B185" s="8" t="s">
        <v>59</v>
      </c>
      <c r="C185" s="8"/>
      <c r="D185" s="8">
        <v>4</v>
      </c>
      <c r="E185" s="9">
        <v>1</v>
      </c>
      <c r="F185" s="68"/>
      <c r="G185" s="9">
        <v>2</v>
      </c>
      <c r="H185" s="9">
        <f>G185*E185*D185</f>
        <v>8</v>
      </c>
      <c r="I185" s="8"/>
    </row>
    <row r="186" spans="1:10" s="16" customFormat="1">
      <c r="A186" s="11"/>
      <c r="B186" s="19" t="s">
        <v>81</v>
      </c>
      <c r="C186" s="19"/>
      <c r="D186" s="48"/>
      <c r="E186" s="49"/>
      <c r="F186" s="49"/>
      <c r="G186" s="50"/>
      <c r="H186" s="15">
        <f>SUM(H183:H185)</f>
        <v>18</v>
      </c>
      <c r="I186" s="52"/>
    </row>
    <row r="187" spans="1:10" s="16" customFormat="1">
      <c r="A187" s="11"/>
      <c r="B187" s="19" t="s">
        <v>91</v>
      </c>
      <c r="C187" s="19"/>
      <c r="D187" s="48"/>
      <c r="E187" s="49">
        <f>H186</f>
        <v>18</v>
      </c>
      <c r="F187" s="49">
        <v>15</v>
      </c>
      <c r="G187" s="50"/>
      <c r="H187" s="15">
        <f>E187*F187</f>
        <v>270</v>
      </c>
      <c r="I187" s="52"/>
    </row>
    <row r="188" spans="1:10" s="16" customFormat="1">
      <c r="A188" s="11"/>
      <c r="B188" s="19" t="s">
        <v>92</v>
      </c>
      <c r="C188" s="19"/>
      <c r="D188" s="48"/>
      <c r="E188" s="49"/>
      <c r="F188" s="49"/>
      <c r="G188" s="50"/>
      <c r="H188" s="15">
        <f>H187</f>
        <v>270</v>
      </c>
      <c r="I188" s="52"/>
    </row>
    <row r="189" spans="1:10" s="16" customFormat="1">
      <c r="A189" s="11"/>
      <c r="B189" s="53" t="s">
        <v>19</v>
      </c>
      <c r="C189" s="53"/>
      <c r="D189" s="48"/>
      <c r="E189" s="49"/>
      <c r="F189" s="49"/>
      <c r="G189" s="50"/>
      <c r="H189" s="54">
        <v>212</v>
      </c>
      <c r="I189" s="52" t="s">
        <v>80</v>
      </c>
    </row>
    <row r="190" spans="1:10" s="16" customFormat="1">
      <c r="A190" s="11"/>
      <c r="B190" s="19"/>
      <c r="C190" s="19"/>
      <c r="D190" s="48"/>
      <c r="E190" s="49"/>
      <c r="F190" s="49"/>
      <c r="G190" s="50"/>
      <c r="H190" s="15"/>
      <c r="I190" s="52"/>
    </row>
    <row r="191" spans="1:10" s="16" customFormat="1" ht="114.75">
      <c r="A191" s="11">
        <v>9</v>
      </c>
      <c r="B191" s="55" t="s">
        <v>83</v>
      </c>
      <c r="C191" s="55"/>
      <c r="D191" s="48"/>
      <c r="E191" s="49"/>
      <c r="F191" s="49"/>
      <c r="G191" s="50"/>
      <c r="H191" s="15"/>
      <c r="I191" s="52"/>
    </row>
    <row r="192" spans="1:10">
      <c r="A192" s="23"/>
      <c r="B192" s="8" t="s">
        <v>53</v>
      </c>
      <c r="C192" s="8"/>
      <c r="D192" s="8"/>
      <c r="E192" s="8"/>
      <c r="F192" s="8"/>
      <c r="G192" s="8"/>
      <c r="H192" s="8"/>
      <c r="I192" s="8"/>
    </row>
    <row r="193" spans="1:9">
      <c r="A193" s="23"/>
      <c r="B193" s="8" t="s">
        <v>59</v>
      </c>
      <c r="C193" s="8"/>
      <c r="D193" s="8">
        <v>4</v>
      </c>
      <c r="E193" s="9">
        <v>1</v>
      </c>
      <c r="F193" s="68"/>
      <c r="G193" s="9">
        <v>2</v>
      </c>
      <c r="H193" s="9">
        <f>G193*E193*D193</f>
        <v>8</v>
      </c>
      <c r="I193" s="8"/>
    </row>
    <row r="194" spans="1:9">
      <c r="A194" s="23"/>
      <c r="B194" s="8" t="s">
        <v>14</v>
      </c>
      <c r="C194" s="8"/>
      <c r="D194" s="8"/>
      <c r="E194" s="9"/>
      <c r="F194" s="68"/>
      <c r="G194" s="9"/>
      <c r="H194" s="9"/>
      <c r="I194" s="8"/>
    </row>
    <row r="195" spans="1:9">
      <c r="A195" s="23"/>
      <c r="B195" s="8" t="s">
        <v>59</v>
      </c>
      <c r="C195" s="8"/>
      <c r="D195" s="8">
        <v>3</v>
      </c>
      <c r="E195" s="9">
        <v>1</v>
      </c>
      <c r="F195" s="68"/>
      <c r="G195" s="9">
        <v>2</v>
      </c>
      <c r="H195" s="9">
        <f>G195*E195*D195</f>
        <v>6</v>
      </c>
      <c r="I195" s="8"/>
    </row>
    <row r="196" spans="1:9" s="16" customFormat="1">
      <c r="A196" s="11"/>
      <c r="B196" s="19" t="s">
        <v>81</v>
      </c>
      <c r="C196" s="19"/>
      <c r="D196" s="48"/>
      <c r="E196" s="49"/>
      <c r="F196" s="49"/>
      <c r="G196" s="50"/>
      <c r="H196" s="15">
        <f>SUM(H193:H195)</f>
        <v>14</v>
      </c>
      <c r="I196" s="52"/>
    </row>
    <row r="197" spans="1:9" s="16" customFormat="1">
      <c r="A197" s="11"/>
      <c r="B197" s="19" t="s">
        <v>93</v>
      </c>
      <c r="C197" s="19"/>
      <c r="D197" s="48"/>
      <c r="E197" s="49">
        <f>H196</f>
        <v>14</v>
      </c>
      <c r="F197" s="49">
        <v>10</v>
      </c>
      <c r="G197" s="50"/>
      <c r="H197" s="15">
        <f>E197*F197</f>
        <v>140</v>
      </c>
      <c r="I197" s="52"/>
    </row>
    <row r="198" spans="1:9" s="16" customFormat="1">
      <c r="A198" s="11"/>
      <c r="B198" s="19" t="s">
        <v>19</v>
      </c>
      <c r="C198" s="19"/>
      <c r="D198" s="48"/>
      <c r="E198" s="49"/>
      <c r="F198" s="49"/>
      <c r="G198" s="50"/>
      <c r="H198" s="54">
        <v>142</v>
      </c>
      <c r="I198" s="52" t="s">
        <v>80</v>
      </c>
    </row>
    <row r="199" spans="1:9" s="16" customFormat="1" ht="102">
      <c r="A199" s="11">
        <v>10</v>
      </c>
      <c r="B199" s="56" t="s">
        <v>84</v>
      </c>
      <c r="C199" s="56"/>
      <c r="D199" s="57"/>
      <c r="E199" s="49"/>
      <c r="F199" s="49"/>
      <c r="G199" s="50"/>
      <c r="H199" s="15"/>
      <c r="I199" s="52"/>
    </row>
    <row r="200" spans="1:9">
      <c r="A200" s="23"/>
      <c r="B200" s="8" t="s">
        <v>53</v>
      </c>
      <c r="C200" s="8"/>
      <c r="D200" s="8"/>
      <c r="E200" s="8"/>
      <c r="F200" s="8"/>
      <c r="G200" s="8"/>
      <c r="H200" s="8"/>
      <c r="I200" s="8"/>
    </row>
    <row r="201" spans="1:9">
      <c r="A201" s="23"/>
      <c r="B201" s="8" t="s">
        <v>59</v>
      </c>
      <c r="C201" s="8">
        <v>0.5</v>
      </c>
      <c r="D201" s="8">
        <v>5</v>
      </c>
      <c r="E201" s="9">
        <v>1</v>
      </c>
      <c r="F201" s="68"/>
      <c r="G201" s="9">
        <v>2</v>
      </c>
      <c r="H201" s="9">
        <f>G201*E201*D201*C201</f>
        <v>5</v>
      </c>
      <c r="I201" s="8"/>
    </row>
    <row r="202" spans="1:9">
      <c r="A202" s="23"/>
      <c r="B202" s="8" t="s">
        <v>14</v>
      </c>
      <c r="C202" s="8"/>
      <c r="D202" s="8"/>
      <c r="E202" s="9"/>
      <c r="F202" s="68"/>
      <c r="G202" s="9"/>
      <c r="H202" s="9">
        <f t="shared" ref="H202:H203" si="14">G202*E202*D202*C202</f>
        <v>0</v>
      </c>
      <c r="I202" s="8"/>
    </row>
    <row r="203" spans="1:9">
      <c r="A203" s="23"/>
      <c r="B203" s="8" t="s">
        <v>59</v>
      </c>
      <c r="C203" s="8">
        <v>0.5</v>
      </c>
      <c r="D203" s="8">
        <v>4</v>
      </c>
      <c r="E203" s="9">
        <v>1</v>
      </c>
      <c r="F203" s="68"/>
      <c r="G203" s="9">
        <v>2</v>
      </c>
      <c r="H203" s="9">
        <f t="shared" si="14"/>
        <v>4</v>
      </c>
      <c r="I203" s="8"/>
    </row>
    <row r="204" spans="1:9" s="16" customFormat="1">
      <c r="A204" s="11"/>
      <c r="B204" s="19" t="s">
        <v>81</v>
      </c>
      <c r="C204" s="19"/>
      <c r="D204" s="48"/>
      <c r="E204" s="49"/>
      <c r="F204" s="49"/>
      <c r="G204" s="50"/>
      <c r="H204" s="15">
        <f>SUM(H201:H203)</f>
        <v>9</v>
      </c>
      <c r="I204" s="52"/>
    </row>
    <row r="205" spans="1:9" s="16" customFormat="1">
      <c r="A205" s="11"/>
      <c r="B205" s="58" t="s">
        <v>19</v>
      </c>
      <c r="C205" s="58"/>
      <c r="D205" s="59"/>
      <c r="E205" s="60"/>
      <c r="F205" s="60"/>
      <c r="G205" s="61"/>
      <c r="H205" s="54">
        <v>10</v>
      </c>
      <c r="I205" s="52" t="s">
        <v>32</v>
      </c>
    </row>
    <row r="206" spans="1:9" s="16" customFormat="1">
      <c r="A206" s="11"/>
      <c r="B206" s="58"/>
      <c r="C206" s="58"/>
      <c r="D206" s="59"/>
      <c r="E206" s="60"/>
      <c r="F206" s="60"/>
      <c r="G206" s="61"/>
      <c r="H206" s="54"/>
      <c r="I206" s="52"/>
    </row>
    <row r="207" spans="1:9" s="16" customFormat="1" ht="140.25">
      <c r="A207" s="11">
        <v>11</v>
      </c>
      <c r="B207" s="56" t="s">
        <v>85</v>
      </c>
      <c r="C207" s="56"/>
      <c r="D207" s="59"/>
      <c r="E207" s="60"/>
      <c r="F207" s="60"/>
      <c r="G207" s="61"/>
      <c r="H207" s="62"/>
      <c r="I207" s="52"/>
    </row>
    <row r="208" spans="1:9">
      <c r="A208" s="23"/>
      <c r="B208" s="8" t="s">
        <v>53</v>
      </c>
      <c r="C208" s="8"/>
      <c r="D208" s="8"/>
      <c r="E208" s="8"/>
      <c r="F208" s="8"/>
      <c r="G208" s="8"/>
      <c r="H208" s="8"/>
      <c r="I208" s="8"/>
    </row>
    <row r="209" spans="1:13">
      <c r="A209" s="23"/>
      <c r="B209" s="8" t="s">
        <v>59</v>
      </c>
      <c r="C209" s="63">
        <v>0.5</v>
      </c>
      <c r="D209" s="8">
        <v>5</v>
      </c>
      <c r="E209" s="9">
        <v>1</v>
      </c>
      <c r="F209" s="68"/>
      <c r="G209" s="9">
        <v>2</v>
      </c>
      <c r="H209" s="9">
        <f>G209*E209*D209*C209</f>
        <v>5</v>
      </c>
      <c r="I209" s="8"/>
    </row>
    <row r="210" spans="1:13">
      <c r="A210" s="23"/>
      <c r="B210" s="8" t="s">
        <v>14</v>
      </c>
      <c r="C210" s="63"/>
      <c r="D210" s="8"/>
      <c r="E210" s="9"/>
      <c r="F210" s="68"/>
      <c r="G210" s="9"/>
      <c r="H210" s="9"/>
      <c r="I210" s="8"/>
    </row>
    <row r="211" spans="1:13">
      <c r="A211" s="23"/>
      <c r="B211" s="8" t="s">
        <v>59</v>
      </c>
      <c r="C211" s="63">
        <v>0.5</v>
      </c>
      <c r="D211" s="8">
        <v>4</v>
      </c>
      <c r="E211" s="9">
        <v>1</v>
      </c>
      <c r="F211" s="68"/>
      <c r="G211" s="9">
        <v>2</v>
      </c>
      <c r="H211" s="9">
        <f t="shared" ref="H211" si="15">G211*E211*D211*C211</f>
        <v>4</v>
      </c>
      <c r="I211" s="8"/>
    </row>
    <row r="212" spans="1:13" s="16" customFormat="1">
      <c r="A212" s="11"/>
      <c r="B212" s="19" t="s">
        <v>81</v>
      </c>
      <c r="C212" s="19"/>
      <c r="D212" s="48"/>
      <c r="E212" s="49"/>
      <c r="F212" s="49"/>
      <c r="G212" s="50"/>
      <c r="H212" s="15">
        <f>SUM(H209:H211)</f>
        <v>9</v>
      </c>
      <c r="I212" s="52"/>
    </row>
    <row r="213" spans="1:13" s="16" customFormat="1">
      <c r="A213" s="11"/>
      <c r="B213" s="53" t="s">
        <v>19</v>
      </c>
      <c r="C213" s="53"/>
      <c r="D213" s="59"/>
      <c r="E213" s="60"/>
      <c r="F213" s="60"/>
      <c r="G213" s="61"/>
      <c r="H213" s="62">
        <v>10</v>
      </c>
      <c r="I213" s="52" t="s">
        <v>32</v>
      </c>
    </row>
    <row r="214" spans="1:13" s="16" customFormat="1" ht="89.25">
      <c r="A214" s="11">
        <v>12</v>
      </c>
      <c r="B214" s="64" t="s">
        <v>86</v>
      </c>
      <c r="C214" s="64"/>
      <c r="D214" s="59"/>
      <c r="E214" s="60"/>
      <c r="F214" s="60"/>
      <c r="G214" s="61"/>
      <c r="H214" s="54"/>
      <c r="I214" s="52"/>
    </row>
    <row r="215" spans="1:13">
      <c r="A215" s="23"/>
      <c r="B215" s="8" t="s">
        <v>53</v>
      </c>
      <c r="C215" s="8"/>
      <c r="D215" s="8"/>
      <c r="E215" s="8"/>
      <c r="F215" s="8"/>
      <c r="G215" s="8"/>
      <c r="H215" s="8"/>
      <c r="I215" s="8"/>
    </row>
    <row r="216" spans="1:13">
      <c r="A216" s="23"/>
      <c r="B216" s="8" t="s">
        <v>59</v>
      </c>
      <c r="C216" s="8"/>
      <c r="D216" s="8">
        <v>5</v>
      </c>
      <c r="E216" s="8">
        <v>5</v>
      </c>
      <c r="F216" s="9"/>
      <c r="G216" s="8"/>
      <c r="H216" s="9">
        <f>E216*D216</f>
        <v>25</v>
      </c>
      <c r="I216" s="8"/>
      <c r="K216" s="20">
        <v>1</v>
      </c>
      <c r="L216" s="20">
        <v>2</v>
      </c>
      <c r="M216" s="10">
        <f>(2*L216)+K216</f>
        <v>5</v>
      </c>
    </row>
    <row r="217" spans="1:13">
      <c r="A217" s="23"/>
      <c r="B217" s="8" t="s">
        <v>14</v>
      </c>
      <c r="C217" s="8"/>
      <c r="D217" s="8"/>
      <c r="E217" s="8"/>
      <c r="F217" s="9"/>
      <c r="G217" s="8"/>
      <c r="H217" s="9"/>
      <c r="I217" s="8"/>
      <c r="K217" s="20"/>
      <c r="L217" s="20"/>
    </row>
    <row r="218" spans="1:13">
      <c r="A218" s="23"/>
      <c r="B218" s="8" t="s">
        <v>59</v>
      </c>
      <c r="C218" s="8"/>
      <c r="D218" s="8">
        <v>4</v>
      </c>
      <c r="E218" s="8">
        <v>5</v>
      </c>
      <c r="F218" s="9"/>
      <c r="G218" s="8"/>
      <c r="H218" s="9">
        <f t="shared" ref="H218" si="16">E218*D218</f>
        <v>20</v>
      </c>
      <c r="I218" s="8"/>
      <c r="K218" s="20">
        <v>1</v>
      </c>
      <c r="L218" s="20">
        <v>2</v>
      </c>
      <c r="M218" s="10">
        <f t="shared" ref="M218" si="17">(2*L218)+K218</f>
        <v>5</v>
      </c>
    </row>
    <row r="219" spans="1:13" s="16" customFormat="1">
      <c r="A219" s="11"/>
      <c r="B219" s="64" t="s">
        <v>17</v>
      </c>
      <c r="C219" s="64"/>
      <c r="D219" s="48"/>
      <c r="E219" s="49"/>
      <c r="F219" s="49"/>
      <c r="G219" s="50"/>
      <c r="H219" s="15">
        <f>SUM(H216:H218)</f>
        <v>45</v>
      </c>
      <c r="I219" s="52"/>
    </row>
    <row r="220" spans="1:13" s="16" customFormat="1">
      <c r="A220" s="11"/>
      <c r="B220" s="53" t="s">
        <v>19</v>
      </c>
      <c r="C220" s="53"/>
      <c r="D220" s="59"/>
      <c r="E220" s="60"/>
      <c r="F220" s="60"/>
      <c r="G220" s="61"/>
      <c r="H220" s="54">
        <v>45</v>
      </c>
      <c r="I220" s="52" t="s">
        <v>87</v>
      </c>
    </row>
    <row r="221" spans="1:13" s="16" customFormat="1">
      <c r="A221" s="11"/>
      <c r="B221" s="53"/>
      <c r="C221" s="53"/>
      <c r="D221" s="59"/>
      <c r="E221" s="60"/>
      <c r="F221" s="60"/>
      <c r="G221" s="61"/>
      <c r="H221" s="54"/>
      <c r="I221" s="52"/>
    </row>
    <row r="222" spans="1:13" s="16" customFormat="1" ht="51">
      <c r="A222" s="11">
        <v>13</v>
      </c>
      <c r="B222" s="64" t="s">
        <v>88</v>
      </c>
      <c r="C222" s="64"/>
      <c r="D222" s="59"/>
      <c r="E222" s="60"/>
      <c r="F222" s="60"/>
      <c r="G222" s="61"/>
      <c r="H222" s="54"/>
      <c r="I222" s="52"/>
    </row>
    <row r="223" spans="1:13">
      <c r="A223" s="23"/>
      <c r="B223" s="8" t="s">
        <v>53</v>
      </c>
      <c r="C223" s="8"/>
      <c r="D223" s="8"/>
      <c r="E223" s="8"/>
      <c r="F223" s="8"/>
      <c r="G223" s="8"/>
      <c r="H223" s="8"/>
      <c r="I223" s="8"/>
    </row>
    <row r="224" spans="1:13">
      <c r="A224" s="23"/>
      <c r="B224" s="8" t="s">
        <v>59</v>
      </c>
      <c r="C224" s="8"/>
      <c r="D224" s="8">
        <v>5</v>
      </c>
      <c r="E224" s="9"/>
      <c r="F224" s="9"/>
      <c r="G224" s="8"/>
      <c r="H224" s="9">
        <f>D224</f>
        <v>5</v>
      </c>
      <c r="I224" s="8"/>
    </row>
    <row r="225" spans="1:9">
      <c r="A225" s="23"/>
      <c r="B225" s="8" t="s">
        <v>14</v>
      </c>
      <c r="C225" s="8"/>
      <c r="D225" s="8"/>
      <c r="E225" s="9"/>
      <c r="F225" s="9"/>
      <c r="G225" s="8"/>
      <c r="H225" s="9"/>
      <c r="I225" s="8"/>
    </row>
    <row r="226" spans="1:9">
      <c r="A226" s="23"/>
      <c r="B226" s="8" t="s">
        <v>59</v>
      </c>
      <c r="C226" s="8"/>
      <c r="D226" s="8">
        <v>4</v>
      </c>
      <c r="E226" s="9"/>
      <c r="F226" s="9"/>
      <c r="G226" s="8"/>
      <c r="H226" s="9">
        <f t="shared" ref="H226" si="18">D226</f>
        <v>4</v>
      </c>
      <c r="I226" s="8"/>
    </row>
    <row r="227" spans="1:9" s="16" customFormat="1">
      <c r="A227" s="11"/>
      <c r="B227" s="19" t="s">
        <v>81</v>
      </c>
      <c r="C227" s="19"/>
      <c r="D227" s="48"/>
      <c r="E227" s="49"/>
      <c r="F227" s="49"/>
      <c r="G227" s="50"/>
      <c r="H227" s="15">
        <f>SUM(H224:H226)</f>
        <v>9</v>
      </c>
      <c r="I227" s="52"/>
    </row>
    <row r="228" spans="1:9" s="16" customFormat="1">
      <c r="A228" s="11"/>
      <c r="B228" s="58" t="s">
        <v>19</v>
      </c>
      <c r="C228" s="58"/>
      <c r="D228" s="59"/>
      <c r="E228" s="60"/>
      <c r="F228" s="60"/>
      <c r="G228" s="61"/>
      <c r="H228" s="62">
        <v>9</v>
      </c>
      <c r="I228" s="52" t="s">
        <v>55</v>
      </c>
    </row>
    <row r="229" spans="1:9" s="16" customFormat="1" ht="104.25" customHeight="1">
      <c r="A229" s="11">
        <v>14</v>
      </c>
      <c r="B229" s="18" t="s">
        <v>89</v>
      </c>
      <c r="C229" s="18"/>
      <c r="D229" s="48"/>
      <c r="E229" s="49"/>
      <c r="F229" s="49"/>
      <c r="G229" s="61"/>
      <c r="H229" s="54"/>
      <c r="I229" s="52"/>
    </row>
    <row r="230" spans="1:9">
      <c r="A230" s="23"/>
      <c r="B230" s="8" t="s">
        <v>53</v>
      </c>
      <c r="C230" s="8"/>
      <c r="D230" s="8"/>
      <c r="E230" s="8"/>
      <c r="F230" s="8"/>
      <c r="G230" s="8"/>
      <c r="H230" s="8"/>
      <c r="I230" s="8"/>
    </row>
    <row r="231" spans="1:9">
      <c r="A231" s="23"/>
      <c r="B231" s="8" t="s">
        <v>59</v>
      </c>
      <c r="C231" s="8"/>
      <c r="D231" s="8">
        <v>5</v>
      </c>
      <c r="E231" s="9"/>
      <c r="F231" s="9"/>
      <c r="G231" s="8"/>
      <c r="H231" s="9">
        <f>D231</f>
        <v>5</v>
      </c>
      <c r="I231" s="8"/>
    </row>
    <row r="232" spans="1:9">
      <c r="A232" s="23"/>
      <c r="B232" s="8" t="s">
        <v>14</v>
      </c>
      <c r="C232" s="8"/>
      <c r="D232" s="8"/>
      <c r="E232" s="9"/>
      <c r="F232" s="9"/>
      <c r="G232" s="8"/>
      <c r="H232" s="9"/>
      <c r="I232" s="8"/>
    </row>
    <row r="233" spans="1:9">
      <c r="A233" s="23"/>
      <c r="B233" s="8" t="s">
        <v>59</v>
      </c>
      <c r="C233" s="8"/>
      <c r="D233" s="8">
        <v>3</v>
      </c>
      <c r="E233" s="9"/>
      <c r="F233" s="9"/>
      <c r="G233" s="8"/>
      <c r="H233" s="9">
        <f t="shared" ref="H233" si="19">D233</f>
        <v>3</v>
      </c>
      <c r="I233" s="8"/>
    </row>
    <row r="234" spans="1:9" s="16" customFormat="1">
      <c r="A234" s="11"/>
      <c r="B234" s="19" t="s">
        <v>81</v>
      </c>
      <c r="C234" s="19"/>
      <c r="D234" s="48"/>
      <c r="E234" s="49"/>
      <c r="F234" s="49"/>
      <c r="G234" s="50"/>
      <c r="H234" s="15">
        <f>SUM(H231:H233)</f>
        <v>8</v>
      </c>
      <c r="I234" s="52"/>
    </row>
    <row r="235" spans="1:9" s="16" customFormat="1">
      <c r="A235" s="11"/>
      <c r="B235" s="58" t="s">
        <v>19</v>
      </c>
      <c r="C235" s="58"/>
      <c r="D235" s="59"/>
      <c r="E235" s="60"/>
      <c r="F235" s="60"/>
      <c r="G235" s="61"/>
      <c r="H235" s="62">
        <v>8</v>
      </c>
      <c r="I235" s="52" t="s">
        <v>55</v>
      </c>
    </row>
    <row r="236" spans="1:9" s="16" customFormat="1" ht="76.5">
      <c r="A236" s="11">
        <v>15</v>
      </c>
      <c r="B236" s="18" t="s">
        <v>94</v>
      </c>
      <c r="C236" s="18"/>
      <c r="D236" s="48"/>
      <c r="E236" s="49"/>
      <c r="F236" s="49"/>
      <c r="G236" s="61"/>
      <c r="H236" s="54"/>
      <c r="I236" s="52"/>
    </row>
    <row r="237" spans="1:9">
      <c r="A237" s="23"/>
      <c r="B237" s="8" t="s">
        <v>53</v>
      </c>
      <c r="C237" s="8"/>
      <c r="D237" s="8"/>
      <c r="E237" s="8"/>
      <c r="F237" s="8"/>
      <c r="G237" s="8"/>
      <c r="H237" s="8"/>
      <c r="I237" s="8"/>
    </row>
    <row r="238" spans="1:9">
      <c r="A238" s="23"/>
      <c r="B238" s="8" t="s">
        <v>59</v>
      </c>
      <c r="C238" s="8"/>
      <c r="D238" s="8">
        <v>4</v>
      </c>
      <c r="E238" s="9"/>
      <c r="F238" s="9"/>
      <c r="G238" s="8"/>
      <c r="H238" s="9">
        <f>D238</f>
        <v>4</v>
      </c>
      <c r="I238" s="8"/>
    </row>
    <row r="239" spans="1:9">
      <c r="A239" s="23"/>
      <c r="B239" s="8" t="s">
        <v>14</v>
      </c>
      <c r="C239" s="8"/>
      <c r="D239" s="8"/>
      <c r="E239" s="9"/>
      <c r="F239" s="9"/>
      <c r="G239" s="8"/>
      <c r="H239" s="9"/>
      <c r="I239" s="8"/>
    </row>
    <row r="240" spans="1:9">
      <c r="A240" s="23"/>
      <c r="B240" s="8" t="s">
        <v>59</v>
      </c>
      <c r="C240" s="8"/>
      <c r="D240" s="8">
        <v>3</v>
      </c>
      <c r="E240" s="9"/>
      <c r="F240" s="9"/>
      <c r="G240" s="8"/>
      <c r="H240" s="9">
        <f t="shared" ref="H240" si="20">D240</f>
        <v>3</v>
      </c>
      <c r="I240" s="8"/>
    </row>
    <row r="241" spans="1:9" s="16" customFormat="1">
      <c r="A241" s="11"/>
      <c r="B241" s="19" t="s">
        <v>81</v>
      </c>
      <c r="C241" s="19"/>
      <c r="D241" s="48"/>
      <c r="E241" s="49"/>
      <c r="F241" s="49"/>
      <c r="G241" s="50"/>
      <c r="H241" s="15">
        <f>SUM(H238:H240)</f>
        <v>7</v>
      </c>
      <c r="I241" s="52"/>
    </row>
    <row r="242" spans="1:9" s="16" customFormat="1">
      <c r="A242" s="11"/>
      <c r="B242" s="58" t="s">
        <v>19</v>
      </c>
      <c r="C242" s="58"/>
      <c r="D242" s="59"/>
      <c r="E242" s="60"/>
      <c r="F242" s="60"/>
      <c r="G242" s="61"/>
      <c r="H242" s="62">
        <v>7</v>
      </c>
      <c r="I242" s="52" t="s">
        <v>55</v>
      </c>
    </row>
    <row r="243" spans="1:9" s="7" customFormat="1" ht="76.5">
      <c r="A243" s="4">
        <v>16</v>
      </c>
      <c r="B243" s="19" t="s">
        <v>74</v>
      </c>
      <c r="C243" s="19"/>
      <c r="D243" s="21"/>
      <c r="E243" s="21"/>
      <c r="F243" s="21"/>
      <c r="G243" s="21"/>
      <c r="H243" s="28"/>
      <c r="I243" s="6"/>
    </row>
    <row r="244" spans="1:9" s="7" customFormat="1">
      <c r="A244" s="4"/>
      <c r="B244" s="27" t="s">
        <v>73</v>
      </c>
      <c r="C244" s="27"/>
      <c r="D244" s="21">
        <v>1</v>
      </c>
      <c r="E244" s="68">
        <v>11.23</v>
      </c>
      <c r="F244" s="68">
        <v>0.65</v>
      </c>
      <c r="G244" s="21"/>
      <c r="H244" s="9">
        <f>F244*E244*D244</f>
        <v>7.2995000000000001</v>
      </c>
      <c r="I244" s="6"/>
    </row>
    <row r="245" spans="1:9" s="7" customFormat="1">
      <c r="A245" s="4"/>
      <c r="B245" s="27" t="s">
        <v>25</v>
      </c>
      <c r="C245" s="27"/>
      <c r="D245" s="21">
        <v>1</v>
      </c>
      <c r="E245" s="68">
        <v>11</v>
      </c>
      <c r="F245" s="68">
        <v>0.6</v>
      </c>
      <c r="G245" s="21"/>
      <c r="H245" s="9">
        <f t="shared" ref="H245:H246" si="21">F245*E245*D245</f>
        <v>6.6</v>
      </c>
      <c r="I245" s="6"/>
    </row>
    <row r="246" spans="1:9">
      <c r="A246" s="23"/>
      <c r="B246" s="27" t="s">
        <v>33</v>
      </c>
      <c r="C246" s="27"/>
      <c r="D246" s="68">
        <v>1</v>
      </c>
      <c r="E246" s="68">
        <v>11.23</v>
      </c>
      <c r="F246" s="68">
        <v>0.9</v>
      </c>
      <c r="G246" s="68"/>
      <c r="H246" s="9">
        <f t="shared" si="21"/>
        <v>10.107000000000001</v>
      </c>
      <c r="I246" s="8"/>
    </row>
    <row r="247" spans="1:9">
      <c r="A247" s="23"/>
      <c r="B247" s="26" t="s">
        <v>17</v>
      </c>
      <c r="C247" s="26"/>
      <c r="D247" s="68"/>
      <c r="E247" s="68"/>
      <c r="F247" s="68"/>
      <c r="G247" s="68"/>
      <c r="H247" s="28">
        <f>SUM(H244:H246)</f>
        <v>24.006500000000003</v>
      </c>
      <c r="I247" s="8"/>
    </row>
    <row r="248" spans="1:9" s="7" customFormat="1">
      <c r="A248" s="4"/>
      <c r="B248" s="26" t="s">
        <v>19</v>
      </c>
      <c r="C248" s="26"/>
      <c r="D248" s="21"/>
      <c r="E248" s="21"/>
      <c r="F248" s="21"/>
      <c r="G248" s="21"/>
      <c r="H248" s="28">
        <v>25</v>
      </c>
      <c r="I248" s="6" t="s">
        <v>20</v>
      </c>
    </row>
    <row r="249" spans="1:9" s="75" customFormat="1">
      <c r="A249" s="70"/>
      <c r="B249" s="71"/>
      <c r="C249" s="71"/>
      <c r="D249" s="72"/>
      <c r="E249" s="72"/>
      <c r="F249" s="72"/>
      <c r="G249" s="72"/>
      <c r="H249" s="73"/>
      <c r="I249" s="74"/>
    </row>
    <row r="250" spans="1:9" ht="77.25" customHeight="1">
      <c r="A250" s="23">
        <v>17</v>
      </c>
      <c r="B250" s="69" t="s">
        <v>104</v>
      </c>
      <c r="C250" s="27"/>
      <c r="D250" s="68">
        <v>1</v>
      </c>
      <c r="E250" s="68">
        <v>3.7</v>
      </c>
      <c r="F250" s="68">
        <v>1.2</v>
      </c>
      <c r="G250" s="68"/>
      <c r="H250" s="8">
        <f>F250*E250*D250</f>
        <v>4.4400000000000004</v>
      </c>
      <c r="I250" s="8"/>
    </row>
    <row r="251" spans="1:9">
      <c r="A251" s="23"/>
      <c r="B251" s="27"/>
      <c r="C251" s="27"/>
      <c r="D251" s="68">
        <v>1</v>
      </c>
      <c r="E251" s="68">
        <v>7.15</v>
      </c>
      <c r="F251" s="68">
        <v>1.2</v>
      </c>
      <c r="G251" s="68"/>
      <c r="H251" s="8">
        <f>F251*E251*D251</f>
        <v>8.58</v>
      </c>
      <c r="I251" s="8"/>
    </row>
    <row r="252" spans="1:9">
      <c r="A252" s="23"/>
      <c r="B252" s="27" t="s">
        <v>68</v>
      </c>
      <c r="C252" s="27"/>
      <c r="D252" s="68"/>
      <c r="E252" s="68"/>
      <c r="F252" s="68"/>
      <c r="G252" s="68"/>
      <c r="H252" s="8">
        <f>SUM(H250:H251)</f>
        <v>13.02</v>
      </c>
      <c r="I252" s="8" t="s">
        <v>20</v>
      </c>
    </row>
    <row r="253" spans="1:9">
      <c r="A253" s="23"/>
      <c r="B253" s="27"/>
      <c r="C253" s="27"/>
      <c r="D253" s="68"/>
      <c r="E253" s="68"/>
      <c r="F253" s="68"/>
      <c r="G253" s="68"/>
      <c r="H253" s="8"/>
      <c r="I253" s="8"/>
    </row>
    <row r="254" spans="1:9" ht="29.25" customHeight="1">
      <c r="A254" s="23">
        <v>18</v>
      </c>
      <c r="B254" s="27" t="e">
        <f>#REF!</f>
        <v>#REF!</v>
      </c>
      <c r="C254" s="27"/>
      <c r="D254" s="68">
        <v>3</v>
      </c>
      <c r="E254" s="68">
        <v>3</v>
      </c>
      <c r="F254" s="68">
        <v>1.5</v>
      </c>
      <c r="G254" s="68"/>
      <c r="H254" s="8">
        <f>F254*E254*D254</f>
        <v>13.5</v>
      </c>
      <c r="I254" s="8" t="s">
        <v>20</v>
      </c>
    </row>
    <row r="255" spans="1:9">
      <c r="A255" s="23"/>
      <c r="B255" s="27" t="s">
        <v>17</v>
      </c>
      <c r="C255" s="27"/>
      <c r="D255" s="68"/>
      <c r="E255" s="68"/>
      <c r="F255" s="68"/>
      <c r="G255" s="68"/>
      <c r="H255" s="8">
        <f>H254</f>
        <v>13.5</v>
      </c>
      <c r="I255" s="8" t="s">
        <v>20</v>
      </c>
    </row>
    <row r="256" spans="1:9" ht="51.75" customHeight="1">
      <c r="A256" s="23">
        <v>19</v>
      </c>
      <c r="B256" s="27" t="e">
        <f>#REF!</f>
        <v>#REF!</v>
      </c>
      <c r="C256" s="27"/>
      <c r="D256" s="68"/>
      <c r="E256" s="68"/>
      <c r="F256" s="68"/>
      <c r="G256" s="68"/>
      <c r="H256" s="8"/>
      <c r="I256" s="8"/>
    </row>
    <row r="257" spans="1:9">
      <c r="A257" s="23"/>
      <c r="B257" s="27"/>
      <c r="C257" s="27"/>
      <c r="D257" s="68">
        <v>1</v>
      </c>
      <c r="E257" s="68">
        <v>1.5</v>
      </c>
      <c r="F257" s="68">
        <v>2.1</v>
      </c>
      <c r="G257" s="68"/>
      <c r="H257" s="8">
        <f>F257*E257</f>
        <v>3.1500000000000004</v>
      </c>
      <c r="I257" s="8" t="s">
        <v>20</v>
      </c>
    </row>
    <row r="258" spans="1:9" ht="42" customHeight="1">
      <c r="A258" s="23">
        <v>20</v>
      </c>
      <c r="B258" s="27" t="s">
        <v>105</v>
      </c>
      <c r="C258" s="27"/>
      <c r="D258" s="68">
        <v>30</v>
      </c>
      <c r="E258" s="68">
        <v>1</v>
      </c>
      <c r="F258" s="68">
        <v>1.5</v>
      </c>
      <c r="G258" s="68"/>
      <c r="H258" s="8">
        <f>F258*D258</f>
        <v>45</v>
      </c>
      <c r="I258" s="8" t="s">
        <v>20</v>
      </c>
    </row>
  </sheetData>
  <mergeCells count="2">
    <mergeCell ref="A1:G1"/>
    <mergeCell ref="A2:G2"/>
  </mergeCells>
  <pageMargins left="0.70866141732283472" right="0.70866141732283472" top="0.74803149606299213" bottom="0.74803149606299213" header="0.31496062992125984" footer="0.31496062992125984"/>
  <pageSetup paperSize="9" orientation="portrait" r:id="rId1"/>
  <rowBreaks count="1" manualBreakCount="1">
    <brk id="248"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schedule-elec</vt:lpstr>
      <vt:lpstr>Civil- detail</vt:lpstr>
      <vt:lpstr>'Civil- detail'!Print_Area</vt:lpstr>
      <vt:lpstr>'schedule-elec'!Print_Area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2006-10-11T22:28:06Z</dcterms:created>
  <dcterms:modified xsi:type="dcterms:W3CDTF">2015-04-06T06:25:31Z</dcterms:modified>
</cp:coreProperties>
</file>